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CODEDE" sheetId="1" r:id="rId1"/>
    <sheet name="COREDUR" sheetId="2" r:id="rId2"/>
    <sheet name="CONADUR" sheetId="3" r:id="rId3"/>
  </sheets>
  <externalReferences>
    <externalReference r:id="rId4"/>
  </externalReference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D30" i="2"/>
  <c r="C30" i="2"/>
  <c r="G23" i="2"/>
  <c r="G24" i="2"/>
  <c r="G25" i="2"/>
  <c r="G26" i="2"/>
  <c r="G27" i="2"/>
  <c r="G28" i="2"/>
  <c r="G29" i="2"/>
  <c r="G22" i="2"/>
  <c r="D14" i="2"/>
  <c r="C14" i="2"/>
  <c r="B14" i="2"/>
  <c r="D7" i="2"/>
  <c r="D8" i="2"/>
  <c r="D9" i="2"/>
  <c r="D10" i="2"/>
  <c r="D11" i="2"/>
  <c r="D12" i="2"/>
  <c r="D13" i="2"/>
  <c r="D6" i="2"/>
  <c r="C55" i="1" l="1"/>
  <c r="D5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33" i="1"/>
  <c r="B26" i="1"/>
  <c r="C26" i="1"/>
  <c r="D4" i="1"/>
  <c r="D26" i="1" l="1"/>
  <c r="F55" i="1"/>
  <c r="B24" i="3"/>
  <c r="D9" i="3"/>
  <c r="L29" i="2" l="1"/>
  <c r="K29" i="2"/>
  <c r="L28" i="2"/>
  <c r="K28" i="2"/>
  <c r="L27" i="2"/>
  <c r="K27" i="2"/>
  <c r="L26" i="2"/>
  <c r="K26" i="2"/>
  <c r="M25" i="2"/>
  <c r="L25" i="2"/>
  <c r="K25" i="2"/>
  <c r="L24" i="2"/>
  <c r="K24" i="2"/>
  <c r="J24" i="2"/>
  <c r="L23" i="2"/>
  <c r="K23" i="2"/>
  <c r="L22" i="2"/>
  <c r="K22" i="2"/>
  <c r="I13" i="2"/>
  <c r="G13" i="2"/>
  <c r="I12" i="2"/>
  <c r="G12" i="2"/>
  <c r="I11" i="2"/>
  <c r="G11" i="2"/>
  <c r="I10" i="2"/>
  <c r="G10" i="2"/>
  <c r="I9" i="2"/>
  <c r="G9" i="2"/>
  <c r="I8" i="2"/>
  <c r="G8" i="2"/>
  <c r="I7" i="2"/>
  <c r="G7" i="2"/>
  <c r="I6" i="2"/>
  <c r="G6" i="2"/>
  <c r="K54" i="1" l="1"/>
  <c r="J54" i="1"/>
  <c r="K53" i="1"/>
  <c r="J53" i="1"/>
  <c r="K52" i="1"/>
  <c r="J52" i="1"/>
  <c r="K51" i="1"/>
  <c r="J51" i="1"/>
  <c r="L50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L42" i="1"/>
  <c r="K42" i="1"/>
  <c r="J42" i="1"/>
  <c r="K41" i="1"/>
  <c r="J41" i="1"/>
  <c r="I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</calcChain>
</file>

<file path=xl/sharedStrings.xml><?xml version="1.0" encoding="utf-8"?>
<sst xmlns="http://schemas.openxmlformats.org/spreadsheetml/2006/main" count="201" uniqueCount="71">
  <si>
    <t xml:space="preserve"> INTEGRANTES DE CODEDE POR GENERO</t>
  </si>
  <si>
    <t>Departamento</t>
  </si>
  <si>
    <t>Mujeres</t>
  </si>
  <si>
    <t>Hombres</t>
  </si>
  <si>
    <t>Total general</t>
  </si>
  <si>
    <t>ALTA VERAPAZ</t>
  </si>
  <si>
    <t>BAJA VERAPAZ</t>
  </si>
  <si>
    <t>CHIMALTENANGO</t>
  </si>
  <si>
    <t>CHIQUIMULA</t>
  </si>
  <si>
    <t>EL PROGRESO</t>
  </si>
  <si>
    <t>ESCUINTLA</t>
  </si>
  <si>
    <t>GUATEMALA</t>
  </si>
  <si>
    <t>HUEHUETENANGO</t>
  </si>
  <si>
    <t>IZABAL</t>
  </si>
  <si>
    <t>JALAPA</t>
  </si>
  <si>
    <t>JUTIAPA</t>
  </si>
  <si>
    <t>PETEN</t>
  </si>
  <si>
    <t>QUETZALTENANGO</t>
  </si>
  <si>
    <t>QUICHE</t>
  </si>
  <si>
    <t>RETALHULEU</t>
  </si>
  <si>
    <t>SACATEPEQUEZ</t>
  </si>
  <si>
    <t>SAN MARCOS</t>
  </si>
  <si>
    <t>SANTA ROSA</t>
  </si>
  <si>
    <t>SOLOLA</t>
  </si>
  <si>
    <t>SUCHITEPEQUEZ</t>
  </si>
  <si>
    <t>TOTONICAPAN</t>
  </si>
  <si>
    <t>ZACAPA</t>
  </si>
  <si>
    <t>Fuente: SISCODE (Segeplán) y elaboración propia 2021</t>
  </si>
  <si>
    <t>Dirección del Sistemal de Consejos de Desarrollo</t>
  </si>
  <si>
    <t xml:space="preserve"> INTEGRANTES DE  CODEDE POR GRUPO ÉTNICO</t>
  </si>
  <si>
    <t>Garífuna</t>
  </si>
  <si>
    <t>Maya</t>
  </si>
  <si>
    <t>No indígena</t>
  </si>
  <si>
    <t>Xinca</t>
  </si>
  <si>
    <t>Dirección del Sistema de Consejos de Desarrollo</t>
  </si>
  <si>
    <t>OBSERVACIÓN: Se presenta la información por grupo étnico, no en si la información de pertenencia sociolinguistica, en donde se refiera que lengua o Idioma hablaba cada integrante. En esta Secretaria no se cuenta con dicha información.</t>
  </si>
  <si>
    <t>INTEGRANTES DE COREDUR POR GÉNERO</t>
  </si>
  <si>
    <t>No. Región</t>
  </si>
  <si>
    <t>% Mujeres</t>
  </si>
  <si>
    <t>% Hombres</t>
  </si>
  <si>
    <t>Norte</t>
  </si>
  <si>
    <t>Central</t>
  </si>
  <si>
    <t xml:space="preserve">   </t>
  </si>
  <si>
    <t>Petén</t>
  </si>
  <si>
    <t>INTEGRANTES COREDUR POR GRUPO ÉTNICO</t>
  </si>
  <si>
    <t>Garifuna</t>
  </si>
  <si>
    <t>No Indigena</t>
  </si>
  <si>
    <t xml:space="preserve">Total </t>
  </si>
  <si>
    <t>Criterio</t>
  </si>
  <si>
    <t>Género</t>
  </si>
  <si>
    <t>Dirección del Sistema de Consejos de Desarrollo.</t>
  </si>
  <si>
    <t>INTEGRANTES CONADUR POR GRUPO ÉTNICO</t>
  </si>
  <si>
    <t>Integración del CONADUR, por grupo Étnico:  14%  Mayas,  84% No IndÍgena,  2% Xinca, 0% Garifuna (Idenfificación propia de los participantes)</t>
  </si>
  <si>
    <t>OBSERVACIÓN: Se presenta la información por grupo étnico, no en si, la información de pertenencia sociolinguistica, en donde se refiere que lengua o Idioma habla cada integrante. En esta Secretaria no se cuenta con dicha información.</t>
  </si>
  <si>
    <t>Metropolitana</t>
  </si>
  <si>
    <t>Nororiente</t>
  </si>
  <si>
    <t>Suroriente</t>
  </si>
  <si>
    <t>Suroccidente</t>
  </si>
  <si>
    <t>Noroccidente</t>
  </si>
  <si>
    <t>En  las 8  regiones existe mayor participación de hombres. De todas el 76% son hombres y el 24% mujeres</t>
  </si>
  <si>
    <t>En las 8 Regiones la participación por Grupo Étnico: 3% Garifunas, 18% mayas.76%  No Indígenas y  3% Xinca</t>
  </si>
  <si>
    <t>Región</t>
  </si>
  <si>
    <t xml:space="preserve"> Región</t>
  </si>
  <si>
    <r>
      <rPr>
        <b/>
        <sz val="10"/>
        <color theme="1"/>
        <rFont val="Times New Roman"/>
        <family val="1"/>
      </rPr>
      <t>OBSERVACIÓN</t>
    </r>
    <r>
      <rPr>
        <sz val="10"/>
        <color theme="1"/>
        <rFont val="Times New Roman"/>
        <family val="1"/>
      </rPr>
      <t>: Se presenta la información por grupo étnico, no en si la información de pertenencia sociolinguistica, en donde se refiera que lengua o Idioma habla cada integrante. En esta Secretaria no se cuenta con dicha información.</t>
    </r>
  </si>
  <si>
    <t>En el CONADUR la participación de hombres es mayor un total de 40 hombres que es un 82% y 9 mujers reflejando un 18%</t>
  </si>
  <si>
    <t>DISTRIBUCIÓN INTEGRANTES CONADUR POR GÉNERO</t>
  </si>
  <si>
    <t>En los Consejos departamentales de Desarrollo -CODEDE- prevalece la participación de hombres en total participan 1,172 siendo un 77% y  356  mujeres que refleja un  23%.</t>
  </si>
  <si>
    <t>En los CODEDEs,  la participacion por Grupo Étnico: Garífunas 2 (0.%) , Mayas 342 (22%), No indigenas  1,180 (77%) y Xincas 4 (0.2).</t>
  </si>
  <si>
    <t>TITULARES Y SUPLENTES INTEGRACIÓN DE COREDUR</t>
  </si>
  <si>
    <t>TITULARES Y SUPLENTES INTEGRANTES DE CODEDE</t>
  </si>
  <si>
    <t>TITULARES INTEGRANTES CONADUR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</si>
</sst>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9" fontId="3" fillId="0" borderId="2" xfId="1" applyFon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7" xfId="0" applyNumberFormat="1" applyFont="1" applyBorder="1" applyAlignment="1">
      <alignment horizontal="center"/>
    </xf>
    <xf numFmtId="9" fontId="3" fillId="0" borderId="2" xfId="1" applyFont="1" applyBorder="1"/>
    <xf numFmtId="0" fontId="2" fillId="2" borderId="8" xfId="0" applyFont="1" applyFill="1" applyBorder="1" applyAlignment="1">
      <alignment horizontal="left"/>
    </xf>
    <xf numFmtId="0" fontId="2" fillId="2" borderId="9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5" fillId="0" borderId="0" xfId="0" applyNumberFormat="1" applyFont="1"/>
    <xf numFmtId="9" fontId="5" fillId="0" borderId="2" xfId="1" applyFont="1" applyBorder="1" applyAlignment="1">
      <alignment horizontal="center"/>
    </xf>
    <xf numFmtId="0" fontId="8" fillId="2" borderId="8" xfId="0" applyFont="1" applyFill="1" applyBorder="1" applyAlignment="1">
      <alignment horizontal="left"/>
    </xf>
    <xf numFmtId="0" fontId="8" fillId="2" borderId="9" xfId="0" applyNumberFormat="1" applyFont="1" applyFill="1" applyBorder="1" applyAlignment="1">
      <alignment horizontal="center"/>
    </xf>
    <xf numFmtId="0" fontId="8" fillId="3" borderId="0" xfId="0" applyNumberFormat="1" applyFont="1" applyFill="1" applyBorder="1"/>
    <xf numFmtId="0" fontId="9" fillId="0" borderId="0" xfId="0" applyFont="1"/>
    <xf numFmtId="0" fontId="10" fillId="0" borderId="0" xfId="0" applyFont="1"/>
    <xf numFmtId="0" fontId="5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wrapText="1"/>
    </xf>
    <xf numFmtId="0" fontId="5" fillId="0" borderId="2" xfId="0" applyNumberFormat="1" applyFont="1" applyBorder="1"/>
    <xf numFmtId="9" fontId="5" fillId="0" borderId="2" xfId="1" applyFont="1" applyBorder="1"/>
    <xf numFmtId="9" fontId="5" fillId="0" borderId="0" xfId="1" applyFont="1"/>
    <xf numFmtId="0" fontId="8" fillId="2" borderId="2" xfId="0" applyFont="1" applyFill="1" applyBorder="1" applyAlignment="1">
      <alignment horizontal="left"/>
    </xf>
    <xf numFmtId="0" fontId="8" fillId="2" borderId="2" xfId="0" applyNumberFormat="1" applyFont="1" applyFill="1" applyBorder="1" applyAlignment="1">
      <alignment horizontal="center"/>
    </xf>
    <xf numFmtId="0" fontId="8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11" fillId="0" borderId="0" xfId="0" applyFont="1"/>
    <xf numFmtId="0" fontId="10" fillId="0" borderId="0" xfId="0" applyFont="1" applyAlignment="1"/>
    <xf numFmtId="0" fontId="8" fillId="2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8" fillId="2" borderId="2" xfId="0" applyNumberFormat="1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5" fillId="0" borderId="0" xfId="0" applyNumberFormat="1" applyFont="1" applyBorder="1"/>
    <xf numFmtId="0" fontId="5" fillId="0" borderId="2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/>
    <xf numFmtId="0" fontId="3" fillId="0" borderId="0" xfId="0" applyFont="1" applyBorder="1" applyAlignment="1"/>
    <xf numFmtId="0" fontId="3" fillId="0" borderId="0" xfId="0" applyFont="1" applyBorder="1"/>
    <xf numFmtId="0" fontId="9" fillId="0" borderId="14" xfId="0" applyFont="1" applyBorder="1"/>
    <xf numFmtId="0" fontId="10" fillId="0" borderId="14" xfId="0" applyFont="1" applyBorder="1"/>
    <xf numFmtId="0" fontId="5" fillId="0" borderId="0" xfId="0" applyFont="1" applyBorder="1" applyAlignment="1">
      <alignment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GRAFICA</a:t>
            </a:r>
            <a:r>
              <a:rPr lang="es-GT" b="1" baseline="0"/>
              <a:t> DE INTEGANTES DE CODEDE POR GÉNERO</a:t>
            </a:r>
            <a:endParaRPr lang="es-GT" b="1"/>
          </a:p>
        </c:rich>
      </c:tx>
      <c:layout>
        <c:manualLayout>
          <c:xMode val="edge"/>
          <c:yMode val="edge"/>
          <c:x val="0.2506688174305755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CODEDE!$G$3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CODEDE!$F$4:$F$25</c:f>
              <c:strCache>
                <c:ptCount val="22"/>
                <c:pt idx="0">
                  <c:v>ALTA VERAPAZ</c:v>
                </c:pt>
                <c:pt idx="1">
                  <c:v>BAJA VERAPAZ</c:v>
                </c:pt>
                <c:pt idx="2">
                  <c:v>CHIMALTENANGO</c:v>
                </c:pt>
                <c:pt idx="3">
                  <c:v>CHIQUIMULA</c:v>
                </c:pt>
                <c:pt idx="4">
                  <c:v>EL PROGRESO</c:v>
                </c:pt>
                <c:pt idx="5">
                  <c:v>ESCUINTLA</c:v>
                </c:pt>
                <c:pt idx="6">
                  <c:v>GUATEMALA</c:v>
                </c:pt>
                <c:pt idx="7">
                  <c:v>HUEHUETENANGO</c:v>
                </c:pt>
                <c:pt idx="8">
                  <c:v>IZABAL</c:v>
                </c:pt>
                <c:pt idx="9">
                  <c:v>JALAPA</c:v>
                </c:pt>
                <c:pt idx="10">
                  <c:v>JUTIAPA</c:v>
                </c:pt>
                <c:pt idx="11">
                  <c:v>PETEN</c:v>
                </c:pt>
                <c:pt idx="12">
                  <c:v>QUETZALTENANGO</c:v>
                </c:pt>
                <c:pt idx="13">
                  <c:v>QUICHE</c:v>
                </c:pt>
                <c:pt idx="14">
                  <c:v>RETALHULEU</c:v>
                </c:pt>
                <c:pt idx="15">
                  <c:v>SACATEPEQUEZ</c:v>
                </c:pt>
                <c:pt idx="16">
                  <c:v>SAN MARCOS</c:v>
                </c:pt>
                <c:pt idx="17">
                  <c:v>SANTA ROSA</c:v>
                </c:pt>
                <c:pt idx="18">
                  <c:v>SOLOLA</c:v>
                </c:pt>
                <c:pt idx="19">
                  <c:v>SUCHITEPEQUEZ</c:v>
                </c:pt>
                <c:pt idx="20">
                  <c:v>TOTONICAPAN</c:v>
                </c:pt>
                <c:pt idx="21">
                  <c:v>ZACAPA</c:v>
                </c:pt>
              </c:strCache>
            </c:strRef>
          </c:cat>
          <c:val>
            <c:numRef>
              <c:f>CODEDE!$G$4:$G$25</c:f>
              <c:numCache>
                <c:formatCode>0%</c:formatCode>
                <c:ptCount val="22"/>
                <c:pt idx="0">
                  <c:v>0.25</c:v>
                </c:pt>
                <c:pt idx="1">
                  <c:v>0.35294117647058826</c:v>
                </c:pt>
                <c:pt idx="2">
                  <c:v>0.30303030303030304</c:v>
                </c:pt>
                <c:pt idx="3">
                  <c:v>0.24358974358974358</c:v>
                </c:pt>
                <c:pt idx="4">
                  <c:v>0.23333333333333334</c:v>
                </c:pt>
                <c:pt idx="5">
                  <c:v>0.32258064516129031</c:v>
                </c:pt>
                <c:pt idx="6">
                  <c:v>0.27659574468085107</c:v>
                </c:pt>
                <c:pt idx="7">
                  <c:v>0.16161616161616163</c:v>
                </c:pt>
                <c:pt idx="8">
                  <c:v>0.2608695652173913</c:v>
                </c:pt>
                <c:pt idx="9">
                  <c:v>0.14814814814814814</c:v>
                </c:pt>
                <c:pt idx="10">
                  <c:v>0.20370370370370369</c:v>
                </c:pt>
                <c:pt idx="11">
                  <c:v>0.11594202898550725</c:v>
                </c:pt>
                <c:pt idx="12">
                  <c:v>0.14457831325301204</c:v>
                </c:pt>
                <c:pt idx="13">
                  <c:v>0.20512820512820512</c:v>
                </c:pt>
                <c:pt idx="14">
                  <c:v>0.28169014084507044</c:v>
                </c:pt>
                <c:pt idx="15">
                  <c:v>0.26984126984126983</c:v>
                </c:pt>
                <c:pt idx="16">
                  <c:v>0.16049382716049382</c:v>
                </c:pt>
                <c:pt idx="17">
                  <c:v>0.12727272727272726</c:v>
                </c:pt>
                <c:pt idx="18">
                  <c:v>0.18309859154929578</c:v>
                </c:pt>
                <c:pt idx="19">
                  <c:v>0.28169014084507044</c:v>
                </c:pt>
                <c:pt idx="20">
                  <c:v>0.27777777777777779</c:v>
                </c:pt>
                <c:pt idx="21">
                  <c:v>0.36956521739130432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1-4F83-A4C1-895BD3D33689}"/>
            </c:ext>
          </c:extLst>
        </c:ser>
        <c:ser>
          <c:idx val="1"/>
          <c:order val="1"/>
          <c:tx>
            <c:strRef>
              <c:f>CODEDE!$H$3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CODEDE!$F$4:$F$25</c:f>
              <c:strCache>
                <c:ptCount val="22"/>
                <c:pt idx="0">
                  <c:v>ALTA VERAPAZ</c:v>
                </c:pt>
                <c:pt idx="1">
                  <c:v>BAJA VERAPAZ</c:v>
                </c:pt>
                <c:pt idx="2">
                  <c:v>CHIMALTENANGO</c:v>
                </c:pt>
                <c:pt idx="3">
                  <c:v>CHIQUIMULA</c:v>
                </c:pt>
                <c:pt idx="4">
                  <c:v>EL PROGRESO</c:v>
                </c:pt>
                <c:pt idx="5">
                  <c:v>ESCUINTLA</c:v>
                </c:pt>
                <c:pt idx="6">
                  <c:v>GUATEMALA</c:v>
                </c:pt>
                <c:pt idx="7">
                  <c:v>HUEHUETENANGO</c:v>
                </c:pt>
                <c:pt idx="8">
                  <c:v>IZABAL</c:v>
                </c:pt>
                <c:pt idx="9">
                  <c:v>JALAPA</c:v>
                </c:pt>
                <c:pt idx="10">
                  <c:v>JUTIAPA</c:v>
                </c:pt>
                <c:pt idx="11">
                  <c:v>PETEN</c:v>
                </c:pt>
                <c:pt idx="12">
                  <c:v>QUETZALTENANGO</c:v>
                </c:pt>
                <c:pt idx="13">
                  <c:v>QUICHE</c:v>
                </c:pt>
                <c:pt idx="14">
                  <c:v>RETALHULEU</c:v>
                </c:pt>
                <c:pt idx="15">
                  <c:v>SACATEPEQUEZ</c:v>
                </c:pt>
                <c:pt idx="16">
                  <c:v>SAN MARCOS</c:v>
                </c:pt>
                <c:pt idx="17">
                  <c:v>SANTA ROSA</c:v>
                </c:pt>
                <c:pt idx="18">
                  <c:v>SOLOLA</c:v>
                </c:pt>
                <c:pt idx="19">
                  <c:v>SUCHITEPEQUEZ</c:v>
                </c:pt>
                <c:pt idx="20">
                  <c:v>TOTONICAPAN</c:v>
                </c:pt>
                <c:pt idx="21">
                  <c:v>ZACAPA</c:v>
                </c:pt>
              </c:strCache>
            </c:strRef>
          </c:cat>
          <c:val>
            <c:numRef>
              <c:f>CODEDE!$H$4:$H$25</c:f>
              <c:numCache>
                <c:formatCode>0%</c:formatCode>
                <c:ptCount val="22"/>
                <c:pt idx="0">
                  <c:v>0.75</c:v>
                </c:pt>
                <c:pt idx="1">
                  <c:v>0.6470588235294118</c:v>
                </c:pt>
                <c:pt idx="2">
                  <c:v>0.69696969696969702</c:v>
                </c:pt>
                <c:pt idx="3">
                  <c:v>0.75641025641025639</c:v>
                </c:pt>
                <c:pt idx="4">
                  <c:v>0.76666666666666672</c:v>
                </c:pt>
                <c:pt idx="5">
                  <c:v>0.67741935483870963</c:v>
                </c:pt>
                <c:pt idx="6">
                  <c:v>0.72340425531914898</c:v>
                </c:pt>
                <c:pt idx="7">
                  <c:v>0.83838383838383834</c:v>
                </c:pt>
                <c:pt idx="8">
                  <c:v>0.73913043478260865</c:v>
                </c:pt>
                <c:pt idx="9">
                  <c:v>0.85185185185185186</c:v>
                </c:pt>
                <c:pt idx="10">
                  <c:v>0.79629629629629628</c:v>
                </c:pt>
                <c:pt idx="11">
                  <c:v>0.88405797101449279</c:v>
                </c:pt>
                <c:pt idx="12">
                  <c:v>0.85542168674698793</c:v>
                </c:pt>
                <c:pt idx="13">
                  <c:v>0.79487179487179482</c:v>
                </c:pt>
                <c:pt idx="14">
                  <c:v>0.71830985915492962</c:v>
                </c:pt>
                <c:pt idx="15">
                  <c:v>0.73015873015873012</c:v>
                </c:pt>
                <c:pt idx="16">
                  <c:v>0.83950617283950613</c:v>
                </c:pt>
                <c:pt idx="17">
                  <c:v>0.87272727272727268</c:v>
                </c:pt>
                <c:pt idx="18">
                  <c:v>0.81690140845070425</c:v>
                </c:pt>
                <c:pt idx="19">
                  <c:v>0.71830985915492962</c:v>
                </c:pt>
                <c:pt idx="20">
                  <c:v>0.72222222222222221</c:v>
                </c:pt>
                <c:pt idx="21">
                  <c:v>0.63043478260869568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F83-A4C1-895BD3D336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39285680"/>
        <c:axId val="1939288176"/>
      </c:barChart>
      <c:catAx>
        <c:axId val="193928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939288176"/>
        <c:crosses val="autoZero"/>
        <c:auto val="1"/>
        <c:lblAlgn val="ctr"/>
        <c:lblOffset val="100"/>
        <c:noMultiLvlLbl val="0"/>
      </c:catAx>
      <c:valAx>
        <c:axId val="193928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93928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GRÁFICA DE INTEGRANTES DE CODEDE POR GRUPO ÉTNICO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CODEDE!$I$32</c:f>
              <c:strCache>
                <c:ptCount val="1"/>
                <c:pt idx="0">
                  <c:v>Garífuna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9.487505041237564E-3"/>
                  <c:y val="-2.6922419761649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971-4D93-9B24-AA1C663A86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CODEDE!$H$33:$H$54</c:f>
              <c:strCache>
                <c:ptCount val="22"/>
                <c:pt idx="0">
                  <c:v>ALTA VERAPAZ</c:v>
                </c:pt>
                <c:pt idx="1">
                  <c:v>BAJA VERAPAZ</c:v>
                </c:pt>
                <c:pt idx="2">
                  <c:v>CHIMALTENANGO</c:v>
                </c:pt>
                <c:pt idx="3">
                  <c:v>CHIQUIMULA</c:v>
                </c:pt>
                <c:pt idx="4">
                  <c:v>EL PROGRESO</c:v>
                </c:pt>
                <c:pt idx="5">
                  <c:v>ESCUINTLA</c:v>
                </c:pt>
                <c:pt idx="6">
                  <c:v>GUATEMALA</c:v>
                </c:pt>
                <c:pt idx="7">
                  <c:v>HUEHUETENANGO</c:v>
                </c:pt>
                <c:pt idx="8">
                  <c:v>IZABAL</c:v>
                </c:pt>
                <c:pt idx="9">
                  <c:v>JALAPA</c:v>
                </c:pt>
                <c:pt idx="10">
                  <c:v>JUTIAPA</c:v>
                </c:pt>
                <c:pt idx="11">
                  <c:v>PETEN</c:v>
                </c:pt>
                <c:pt idx="12">
                  <c:v>QUETZALTENANGO</c:v>
                </c:pt>
                <c:pt idx="13">
                  <c:v>QUICHE</c:v>
                </c:pt>
                <c:pt idx="14">
                  <c:v>RETALHULEU</c:v>
                </c:pt>
                <c:pt idx="15">
                  <c:v>SACATEPEQUEZ</c:v>
                </c:pt>
                <c:pt idx="16">
                  <c:v>SAN MARCOS</c:v>
                </c:pt>
                <c:pt idx="17">
                  <c:v>SANTA ROSA</c:v>
                </c:pt>
                <c:pt idx="18">
                  <c:v>SOLOLA</c:v>
                </c:pt>
                <c:pt idx="19">
                  <c:v>SUCHITEPEQUEZ</c:v>
                </c:pt>
                <c:pt idx="20">
                  <c:v>TOTONICAPAN</c:v>
                </c:pt>
                <c:pt idx="21">
                  <c:v>ZACAPA</c:v>
                </c:pt>
              </c:strCache>
            </c:strRef>
          </c:cat>
          <c:val>
            <c:numRef>
              <c:f>CODEDE!$I$33:$I$54</c:f>
              <c:numCache>
                <c:formatCode>General</c:formatCode>
                <c:ptCount val="22"/>
                <c:pt idx="8" formatCode="0%">
                  <c:v>4.3478260869565216E-2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1-4D93-9B24-AA1C663A8602}"/>
            </c:ext>
          </c:extLst>
        </c:ser>
        <c:ser>
          <c:idx val="1"/>
          <c:order val="1"/>
          <c:tx>
            <c:strRef>
              <c:f>CODEDE!$J$32</c:f>
              <c:strCache>
                <c:ptCount val="1"/>
                <c:pt idx="0">
                  <c:v>Maya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1.3553578630339377E-3"/>
                  <c:y val="5.38448395232983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971-4D93-9B24-AA1C663A86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CODEDE!$H$33:$H$54</c:f>
              <c:strCache>
                <c:ptCount val="22"/>
                <c:pt idx="0">
                  <c:v>ALTA VERAPAZ</c:v>
                </c:pt>
                <c:pt idx="1">
                  <c:v>BAJA VERAPAZ</c:v>
                </c:pt>
                <c:pt idx="2">
                  <c:v>CHIMALTENANGO</c:v>
                </c:pt>
                <c:pt idx="3">
                  <c:v>CHIQUIMULA</c:v>
                </c:pt>
                <c:pt idx="4">
                  <c:v>EL PROGRESO</c:v>
                </c:pt>
                <c:pt idx="5">
                  <c:v>ESCUINTLA</c:v>
                </c:pt>
                <c:pt idx="6">
                  <c:v>GUATEMALA</c:v>
                </c:pt>
                <c:pt idx="7">
                  <c:v>HUEHUETENANGO</c:v>
                </c:pt>
                <c:pt idx="8">
                  <c:v>IZABAL</c:v>
                </c:pt>
                <c:pt idx="9">
                  <c:v>JALAPA</c:v>
                </c:pt>
                <c:pt idx="10">
                  <c:v>JUTIAPA</c:v>
                </c:pt>
                <c:pt idx="11">
                  <c:v>PETEN</c:v>
                </c:pt>
                <c:pt idx="12">
                  <c:v>QUETZALTENANGO</c:v>
                </c:pt>
                <c:pt idx="13">
                  <c:v>QUICHE</c:v>
                </c:pt>
                <c:pt idx="14">
                  <c:v>RETALHULEU</c:v>
                </c:pt>
                <c:pt idx="15">
                  <c:v>SACATEPEQUEZ</c:v>
                </c:pt>
                <c:pt idx="16">
                  <c:v>SAN MARCOS</c:v>
                </c:pt>
                <c:pt idx="17">
                  <c:v>SANTA ROSA</c:v>
                </c:pt>
                <c:pt idx="18">
                  <c:v>SOLOLA</c:v>
                </c:pt>
                <c:pt idx="19">
                  <c:v>SUCHITEPEQUEZ</c:v>
                </c:pt>
                <c:pt idx="20">
                  <c:v>TOTONICAPAN</c:v>
                </c:pt>
                <c:pt idx="21">
                  <c:v>ZACAPA</c:v>
                </c:pt>
              </c:strCache>
            </c:strRef>
          </c:cat>
          <c:val>
            <c:numRef>
              <c:f>CODEDE!$J$33:$J$54</c:f>
              <c:numCache>
                <c:formatCode>0%</c:formatCode>
                <c:ptCount val="22"/>
                <c:pt idx="0">
                  <c:v>0.56818181818181823</c:v>
                </c:pt>
                <c:pt idx="1">
                  <c:v>0.25882352941176473</c:v>
                </c:pt>
                <c:pt idx="2">
                  <c:v>0.46969696969696972</c:v>
                </c:pt>
                <c:pt idx="3">
                  <c:v>3.8461538461538464E-2</c:v>
                </c:pt>
                <c:pt idx="4">
                  <c:v>0</c:v>
                </c:pt>
                <c:pt idx="5">
                  <c:v>1.6129032258064516E-2</c:v>
                </c:pt>
                <c:pt idx="6">
                  <c:v>0.1276595744680851</c:v>
                </c:pt>
                <c:pt idx="7">
                  <c:v>0.38383838383838381</c:v>
                </c:pt>
                <c:pt idx="8">
                  <c:v>6.5217391304347824E-2</c:v>
                </c:pt>
                <c:pt idx="9">
                  <c:v>3.7037037037037035E-2</c:v>
                </c:pt>
                <c:pt idx="10">
                  <c:v>0</c:v>
                </c:pt>
                <c:pt idx="11">
                  <c:v>0.13043478260869565</c:v>
                </c:pt>
                <c:pt idx="12">
                  <c:v>0.27710843373493976</c:v>
                </c:pt>
                <c:pt idx="13">
                  <c:v>0.4358974358974359</c:v>
                </c:pt>
                <c:pt idx="14">
                  <c:v>0.12676056338028169</c:v>
                </c:pt>
                <c:pt idx="15">
                  <c:v>0.30158730158730157</c:v>
                </c:pt>
                <c:pt idx="16">
                  <c:v>7.407407407407407E-2</c:v>
                </c:pt>
                <c:pt idx="17">
                  <c:v>1.8181818181818181E-2</c:v>
                </c:pt>
                <c:pt idx="18">
                  <c:v>0.53521126760563376</c:v>
                </c:pt>
                <c:pt idx="19">
                  <c:v>0.16901408450704225</c:v>
                </c:pt>
                <c:pt idx="20">
                  <c:v>0.5</c:v>
                </c:pt>
                <c:pt idx="21">
                  <c:v>4.3478260869565216E-2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1-4D93-9B24-AA1C663A8602}"/>
            </c:ext>
          </c:extLst>
        </c:ser>
        <c:ser>
          <c:idx val="2"/>
          <c:order val="2"/>
          <c:tx>
            <c:strRef>
              <c:f>CODEDE!$K$32</c:f>
              <c:strCache>
                <c:ptCount val="1"/>
                <c:pt idx="0">
                  <c:v>No indígena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CODEDE!$H$33:$H$54</c:f>
              <c:strCache>
                <c:ptCount val="22"/>
                <c:pt idx="0">
                  <c:v>ALTA VERAPAZ</c:v>
                </c:pt>
                <c:pt idx="1">
                  <c:v>BAJA VERAPAZ</c:v>
                </c:pt>
                <c:pt idx="2">
                  <c:v>CHIMALTENANGO</c:v>
                </c:pt>
                <c:pt idx="3">
                  <c:v>CHIQUIMULA</c:v>
                </c:pt>
                <c:pt idx="4">
                  <c:v>EL PROGRESO</c:v>
                </c:pt>
                <c:pt idx="5">
                  <c:v>ESCUINTLA</c:v>
                </c:pt>
                <c:pt idx="6">
                  <c:v>GUATEMALA</c:v>
                </c:pt>
                <c:pt idx="7">
                  <c:v>HUEHUETENANGO</c:v>
                </c:pt>
                <c:pt idx="8">
                  <c:v>IZABAL</c:v>
                </c:pt>
                <c:pt idx="9">
                  <c:v>JALAPA</c:v>
                </c:pt>
                <c:pt idx="10">
                  <c:v>JUTIAPA</c:v>
                </c:pt>
                <c:pt idx="11">
                  <c:v>PETEN</c:v>
                </c:pt>
                <c:pt idx="12">
                  <c:v>QUETZALTENANGO</c:v>
                </c:pt>
                <c:pt idx="13">
                  <c:v>QUICHE</c:v>
                </c:pt>
                <c:pt idx="14">
                  <c:v>RETALHULEU</c:v>
                </c:pt>
                <c:pt idx="15">
                  <c:v>SACATEPEQUEZ</c:v>
                </c:pt>
                <c:pt idx="16">
                  <c:v>SAN MARCOS</c:v>
                </c:pt>
                <c:pt idx="17">
                  <c:v>SANTA ROSA</c:v>
                </c:pt>
                <c:pt idx="18">
                  <c:v>SOLOLA</c:v>
                </c:pt>
                <c:pt idx="19">
                  <c:v>SUCHITEPEQUEZ</c:v>
                </c:pt>
                <c:pt idx="20">
                  <c:v>TOTONICAPAN</c:v>
                </c:pt>
                <c:pt idx="21">
                  <c:v>ZACAPA</c:v>
                </c:pt>
              </c:strCache>
            </c:strRef>
          </c:cat>
          <c:val>
            <c:numRef>
              <c:f>CODEDE!$K$33:$K$54</c:f>
              <c:numCache>
                <c:formatCode>0%</c:formatCode>
                <c:ptCount val="22"/>
                <c:pt idx="0">
                  <c:v>0.43181818181818182</c:v>
                </c:pt>
                <c:pt idx="1">
                  <c:v>0.74117647058823533</c:v>
                </c:pt>
                <c:pt idx="2">
                  <c:v>0.53030303030303028</c:v>
                </c:pt>
                <c:pt idx="3">
                  <c:v>0.96153846153846156</c:v>
                </c:pt>
                <c:pt idx="4">
                  <c:v>1</c:v>
                </c:pt>
                <c:pt idx="5">
                  <c:v>0.9838709677419355</c:v>
                </c:pt>
                <c:pt idx="6">
                  <c:v>0.87234042553191493</c:v>
                </c:pt>
                <c:pt idx="7">
                  <c:v>0.61616161616161613</c:v>
                </c:pt>
                <c:pt idx="8">
                  <c:v>0.89130434782608692</c:v>
                </c:pt>
                <c:pt idx="9">
                  <c:v>0.92592592592592593</c:v>
                </c:pt>
                <c:pt idx="10">
                  <c:v>1</c:v>
                </c:pt>
                <c:pt idx="11">
                  <c:v>0.86956521739130432</c:v>
                </c:pt>
                <c:pt idx="12">
                  <c:v>0.72289156626506024</c:v>
                </c:pt>
                <c:pt idx="13">
                  <c:v>0.5641025641025641</c:v>
                </c:pt>
                <c:pt idx="14">
                  <c:v>0.87323943661971826</c:v>
                </c:pt>
                <c:pt idx="15">
                  <c:v>0.69841269841269837</c:v>
                </c:pt>
                <c:pt idx="16">
                  <c:v>0.92592592592592593</c:v>
                </c:pt>
                <c:pt idx="17">
                  <c:v>0.94545454545454544</c:v>
                </c:pt>
                <c:pt idx="18">
                  <c:v>0.46478873239436619</c:v>
                </c:pt>
                <c:pt idx="19">
                  <c:v>0.83098591549295775</c:v>
                </c:pt>
                <c:pt idx="20">
                  <c:v>0.5</c:v>
                </c:pt>
                <c:pt idx="21">
                  <c:v>0.95652173913043481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71-4D93-9B24-AA1C663A8602}"/>
            </c:ext>
          </c:extLst>
        </c:ser>
        <c:ser>
          <c:idx val="3"/>
          <c:order val="3"/>
          <c:tx>
            <c:strRef>
              <c:f>CODEDE!$L$32</c:f>
              <c:strCache>
                <c:ptCount val="1"/>
                <c:pt idx="0">
                  <c:v>Xinca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CODEDE!$H$33:$H$54</c:f>
              <c:strCache>
                <c:ptCount val="22"/>
                <c:pt idx="0">
                  <c:v>ALTA VERAPAZ</c:v>
                </c:pt>
                <c:pt idx="1">
                  <c:v>BAJA VERAPAZ</c:v>
                </c:pt>
                <c:pt idx="2">
                  <c:v>CHIMALTENANGO</c:v>
                </c:pt>
                <c:pt idx="3">
                  <c:v>CHIQUIMULA</c:v>
                </c:pt>
                <c:pt idx="4">
                  <c:v>EL PROGRESO</c:v>
                </c:pt>
                <c:pt idx="5">
                  <c:v>ESCUINTLA</c:v>
                </c:pt>
                <c:pt idx="6">
                  <c:v>GUATEMALA</c:v>
                </c:pt>
                <c:pt idx="7">
                  <c:v>HUEHUETENANGO</c:v>
                </c:pt>
                <c:pt idx="8">
                  <c:v>IZABAL</c:v>
                </c:pt>
                <c:pt idx="9">
                  <c:v>JALAPA</c:v>
                </c:pt>
                <c:pt idx="10">
                  <c:v>JUTIAPA</c:v>
                </c:pt>
                <c:pt idx="11">
                  <c:v>PETEN</c:v>
                </c:pt>
                <c:pt idx="12">
                  <c:v>QUETZALTENANGO</c:v>
                </c:pt>
                <c:pt idx="13">
                  <c:v>QUICHE</c:v>
                </c:pt>
                <c:pt idx="14">
                  <c:v>RETALHULEU</c:v>
                </c:pt>
                <c:pt idx="15">
                  <c:v>SACATEPEQUEZ</c:v>
                </c:pt>
                <c:pt idx="16">
                  <c:v>SAN MARCOS</c:v>
                </c:pt>
                <c:pt idx="17">
                  <c:v>SANTA ROSA</c:v>
                </c:pt>
                <c:pt idx="18">
                  <c:v>SOLOLA</c:v>
                </c:pt>
                <c:pt idx="19">
                  <c:v>SUCHITEPEQUEZ</c:v>
                </c:pt>
                <c:pt idx="20">
                  <c:v>TOTONICAPAN</c:v>
                </c:pt>
                <c:pt idx="21">
                  <c:v>ZACAPA</c:v>
                </c:pt>
              </c:strCache>
            </c:strRef>
          </c:cat>
          <c:val>
            <c:numRef>
              <c:f>CODEDE!$L$33:$L$54</c:f>
              <c:numCache>
                <c:formatCode>General</c:formatCode>
                <c:ptCount val="22"/>
                <c:pt idx="9" formatCode="0%">
                  <c:v>3.7037037037037035E-2</c:v>
                </c:pt>
                <c:pt idx="17" formatCode="0%">
                  <c:v>3.6363636363636362E-2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71-4D93-9B24-AA1C663A86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39871104"/>
        <c:axId val="1939864864"/>
      </c:barChart>
      <c:catAx>
        <c:axId val="193987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939864864"/>
        <c:crosses val="autoZero"/>
        <c:auto val="1"/>
        <c:lblAlgn val="ctr"/>
        <c:lblOffset val="100"/>
        <c:noMultiLvlLbl val="0"/>
      </c:catAx>
      <c:valAx>
        <c:axId val="193986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93987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GRÁFICA</a:t>
            </a:r>
            <a:r>
              <a:rPr lang="es-GT" b="1" baseline="0"/>
              <a:t> DE INTEGRANTES DE COREDUR POR GÉNERO</a:t>
            </a:r>
            <a:endParaRPr lang="es-GT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COREDUR!$G$5</c:f>
              <c:strCache>
                <c:ptCount val="1"/>
                <c:pt idx="0">
                  <c:v>% Mujeres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COREDUR!$F$6:$F$13</c:f>
              <c:strCache>
                <c:ptCount val="8"/>
                <c:pt idx="0">
                  <c:v>Metropolitana</c:v>
                </c:pt>
                <c:pt idx="1">
                  <c:v>Norte</c:v>
                </c:pt>
                <c:pt idx="2">
                  <c:v>Nororiente</c:v>
                </c:pt>
                <c:pt idx="3">
                  <c:v>Suroriente</c:v>
                </c:pt>
                <c:pt idx="4">
                  <c:v>Central</c:v>
                </c:pt>
                <c:pt idx="5">
                  <c:v>Suroccidente</c:v>
                </c:pt>
                <c:pt idx="6">
                  <c:v>Noroccidente</c:v>
                </c:pt>
                <c:pt idx="7">
                  <c:v>Petén</c:v>
                </c:pt>
              </c:strCache>
            </c:strRef>
          </c:cat>
          <c:val>
            <c:numRef>
              <c:f>COREDUR!$G$6:$G$13</c:f>
              <c:numCache>
                <c:formatCode>0%</c:formatCode>
                <c:ptCount val="8"/>
                <c:pt idx="0">
                  <c:v>0.21333333333333335</c:v>
                </c:pt>
                <c:pt idx="1">
                  <c:v>0.26666666666666666</c:v>
                </c:pt>
                <c:pt idx="2">
                  <c:v>0.26666666666666666</c:v>
                </c:pt>
                <c:pt idx="3">
                  <c:v>0.22033898305084745</c:v>
                </c:pt>
                <c:pt idx="4">
                  <c:v>0.35087719298245612</c:v>
                </c:pt>
                <c:pt idx="5">
                  <c:v>0.20833333333333334</c:v>
                </c:pt>
                <c:pt idx="6">
                  <c:v>0.21666666666666667</c:v>
                </c:pt>
                <c:pt idx="7">
                  <c:v>0.15789473684210525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6-4C0C-BA2E-D6C0FC176FD9}"/>
            </c:ext>
          </c:extLst>
        </c:ser>
        <c:ser>
          <c:idx val="1"/>
          <c:order val="1"/>
          <c:tx>
            <c:strRef>
              <c:f>COREDUR!$I$5</c:f>
              <c:strCache>
                <c:ptCount val="1"/>
                <c:pt idx="0">
                  <c:v>% Hombres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COREDUR!$F$6:$F$13</c:f>
              <c:strCache>
                <c:ptCount val="8"/>
                <c:pt idx="0">
                  <c:v>Metropolitana</c:v>
                </c:pt>
                <c:pt idx="1">
                  <c:v>Norte</c:v>
                </c:pt>
                <c:pt idx="2">
                  <c:v>Nororiente</c:v>
                </c:pt>
                <c:pt idx="3">
                  <c:v>Suroriente</c:v>
                </c:pt>
                <c:pt idx="4">
                  <c:v>Central</c:v>
                </c:pt>
                <c:pt idx="5">
                  <c:v>Suroccidente</c:v>
                </c:pt>
                <c:pt idx="6">
                  <c:v>Noroccidente</c:v>
                </c:pt>
                <c:pt idx="7">
                  <c:v>Petén</c:v>
                </c:pt>
              </c:strCache>
            </c:strRef>
          </c:cat>
          <c:val>
            <c:numRef>
              <c:f>COREDUR!$I$6:$I$13</c:f>
              <c:numCache>
                <c:formatCode>0%</c:formatCode>
                <c:ptCount val="8"/>
                <c:pt idx="0">
                  <c:v>0.78666666666666663</c:v>
                </c:pt>
                <c:pt idx="1">
                  <c:v>0.73333333333333328</c:v>
                </c:pt>
                <c:pt idx="2">
                  <c:v>0.73333333333333328</c:v>
                </c:pt>
                <c:pt idx="3">
                  <c:v>0.77966101694915257</c:v>
                </c:pt>
                <c:pt idx="4">
                  <c:v>0.64912280701754388</c:v>
                </c:pt>
                <c:pt idx="5">
                  <c:v>0.79166666666666663</c:v>
                </c:pt>
                <c:pt idx="6">
                  <c:v>0.78333333333333333</c:v>
                </c:pt>
                <c:pt idx="7">
                  <c:v>0.84210526315789469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6-4C0C-BA2E-D6C0FC176F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17650128"/>
        <c:axId val="1417663024"/>
      </c:barChart>
      <c:catAx>
        <c:axId val="141765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417663024"/>
        <c:crosses val="autoZero"/>
        <c:auto val="1"/>
        <c:lblAlgn val="ctr"/>
        <c:lblOffset val="100"/>
        <c:noMultiLvlLbl val="0"/>
      </c:catAx>
      <c:valAx>
        <c:axId val="141766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41765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GRÁFICA</a:t>
            </a:r>
            <a:r>
              <a:rPr lang="es-GT" b="1" baseline="0"/>
              <a:t> DE INTEGRANTES DE COREDUR POR GRUPO ÉTNICO</a:t>
            </a:r>
            <a:endParaRPr lang="es-GT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COREDUR!$J$21</c:f>
              <c:strCache>
                <c:ptCount val="1"/>
                <c:pt idx="0">
                  <c:v>Garifuna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2.3228803716608595E-2"/>
                  <c:y val="4.55062571103518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DF8-440C-8277-09C893D684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COREDUR!$I$22:$I$29</c:f>
              <c:strCache>
                <c:ptCount val="8"/>
                <c:pt idx="0">
                  <c:v>Metropolitana</c:v>
                </c:pt>
                <c:pt idx="1">
                  <c:v>Norte</c:v>
                </c:pt>
                <c:pt idx="2">
                  <c:v>Nororiente</c:v>
                </c:pt>
                <c:pt idx="3">
                  <c:v>Suroriente</c:v>
                </c:pt>
                <c:pt idx="4">
                  <c:v>Central</c:v>
                </c:pt>
                <c:pt idx="5">
                  <c:v>Suroccidente</c:v>
                </c:pt>
                <c:pt idx="6">
                  <c:v>Noroccidente</c:v>
                </c:pt>
                <c:pt idx="7">
                  <c:v>Petén</c:v>
                </c:pt>
              </c:strCache>
            </c:strRef>
          </c:cat>
          <c:val>
            <c:numRef>
              <c:f>COREDUR!$J$22:$J$29</c:f>
              <c:numCache>
                <c:formatCode>0%</c:formatCode>
                <c:ptCount val="8"/>
                <c:pt idx="2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8-440C-8277-09C893D68413}"/>
            </c:ext>
          </c:extLst>
        </c:ser>
        <c:ser>
          <c:idx val="1"/>
          <c:order val="1"/>
          <c:tx>
            <c:strRef>
              <c:f>COREDUR!$K$21</c:f>
              <c:strCache>
                <c:ptCount val="1"/>
                <c:pt idx="0">
                  <c:v>Maya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COREDUR!$I$22:$I$29</c:f>
              <c:strCache>
                <c:ptCount val="8"/>
                <c:pt idx="0">
                  <c:v>Metropolitana</c:v>
                </c:pt>
                <c:pt idx="1">
                  <c:v>Norte</c:v>
                </c:pt>
                <c:pt idx="2">
                  <c:v>Nororiente</c:v>
                </c:pt>
                <c:pt idx="3">
                  <c:v>Suroriente</c:v>
                </c:pt>
                <c:pt idx="4">
                  <c:v>Central</c:v>
                </c:pt>
                <c:pt idx="5">
                  <c:v>Suroccidente</c:v>
                </c:pt>
                <c:pt idx="6">
                  <c:v>Noroccidente</c:v>
                </c:pt>
                <c:pt idx="7">
                  <c:v>Petén</c:v>
                </c:pt>
              </c:strCache>
            </c:strRef>
          </c:cat>
          <c:val>
            <c:numRef>
              <c:f>COREDUR!$K$22:$K$29</c:f>
              <c:numCache>
                <c:formatCode>0%</c:formatCode>
                <c:ptCount val="8"/>
                <c:pt idx="0">
                  <c:v>0.2</c:v>
                </c:pt>
                <c:pt idx="1">
                  <c:v>0.33333333333333331</c:v>
                </c:pt>
                <c:pt idx="2">
                  <c:v>3.3333333333333333E-2</c:v>
                </c:pt>
                <c:pt idx="3">
                  <c:v>1.6949152542372881E-2</c:v>
                </c:pt>
                <c:pt idx="4">
                  <c:v>0.26315789473684209</c:v>
                </c:pt>
                <c:pt idx="5">
                  <c:v>0.30555555555555558</c:v>
                </c:pt>
                <c:pt idx="6">
                  <c:v>0.28333333333333333</c:v>
                </c:pt>
                <c:pt idx="7">
                  <c:v>0.13157894736842105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F8-440C-8277-09C893D68413}"/>
            </c:ext>
          </c:extLst>
        </c:ser>
        <c:ser>
          <c:idx val="2"/>
          <c:order val="2"/>
          <c:tx>
            <c:strRef>
              <c:f>COREDUR!$L$21</c:f>
              <c:strCache>
                <c:ptCount val="1"/>
                <c:pt idx="0">
                  <c:v>No Indigena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COREDUR!$I$22:$I$29</c:f>
              <c:strCache>
                <c:ptCount val="8"/>
                <c:pt idx="0">
                  <c:v>Metropolitana</c:v>
                </c:pt>
                <c:pt idx="1">
                  <c:v>Norte</c:v>
                </c:pt>
                <c:pt idx="2">
                  <c:v>Nororiente</c:v>
                </c:pt>
                <c:pt idx="3">
                  <c:v>Suroriente</c:v>
                </c:pt>
                <c:pt idx="4">
                  <c:v>Central</c:v>
                </c:pt>
                <c:pt idx="5">
                  <c:v>Suroccidente</c:v>
                </c:pt>
                <c:pt idx="6">
                  <c:v>Noroccidente</c:v>
                </c:pt>
                <c:pt idx="7">
                  <c:v>Petén</c:v>
                </c:pt>
              </c:strCache>
            </c:strRef>
          </c:cat>
          <c:val>
            <c:numRef>
              <c:f>COREDUR!$L$22:$L$29</c:f>
              <c:numCache>
                <c:formatCode>0%</c:formatCode>
                <c:ptCount val="8"/>
                <c:pt idx="0">
                  <c:v>0.8</c:v>
                </c:pt>
                <c:pt idx="1">
                  <c:v>0.66666666666666663</c:v>
                </c:pt>
                <c:pt idx="2">
                  <c:v>0.93333333333333335</c:v>
                </c:pt>
                <c:pt idx="3">
                  <c:v>0.94915254237288138</c:v>
                </c:pt>
                <c:pt idx="4">
                  <c:v>0.73684210526315785</c:v>
                </c:pt>
                <c:pt idx="5">
                  <c:v>0.69444444444444442</c:v>
                </c:pt>
                <c:pt idx="6">
                  <c:v>0.71666666666666667</c:v>
                </c:pt>
                <c:pt idx="7">
                  <c:v>0.86842105263157898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F8-440C-8277-09C893D68413}"/>
            </c:ext>
          </c:extLst>
        </c:ser>
        <c:ser>
          <c:idx val="3"/>
          <c:order val="3"/>
          <c:tx>
            <c:strRef>
              <c:f>COREDUR!$M$21</c:f>
              <c:strCache>
                <c:ptCount val="1"/>
                <c:pt idx="0">
                  <c:v>Xinca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COREDUR!$I$22:$I$29</c:f>
              <c:strCache>
                <c:ptCount val="8"/>
                <c:pt idx="0">
                  <c:v>Metropolitana</c:v>
                </c:pt>
                <c:pt idx="1">
                  <c:v>Norte</c:v>
                </c:pt>
                <c:pt idx="2">
                  <c:v>Nororiente</c:v>
                </c:pt>
                <c:pt idx="3">
                  <c:v>Suroriente</c:v>
                </c:pt>
                <c:pt idx="4">
                  <c:v>Central</c:v>
                </c:pt>
                <c:pt idx="5">
                  <c:v>Suroccidente</c:v>
                </c:pt>
                <c:pt idx="6">
                  <c:v>Noroccidente</c:v>
                </c:pt>
                <c:pt idx="7">
                  <c:v>Petén</c:v>
                </c:pt>
              </c:strCache>
            </c:strRef>
          </c:cat>
          <c:val>
            <c:numRef>
              <c:f>COREDUR!$M$22:$M$29</c:f>
              <c:numCache>
                <c:formatCode>0%</c:formatCode>
                <c:ptCount val="8"/>
                <c:pt idx="3">
                  <c:v>3.3898305084745763E-2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F8-440C-8277-09C893D684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94398704"/>
        <c:axId val="1494399120"/>
      </c:barChart>
      <c:catAx>
        <c:axId val="149439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494399120"/>
        <c:crosses val="autoZero"/>
        <c:auto val="1"/>
        <c:lblAlgn val="ctr"/>
        <c:lblOffset val="100"/>
        <c:noMultiLvlLbl val="0"/>
      </c:catAx>
      <c:valAx>
        <c:axId val="149439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49439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GRAFICA</a:t>
            </a:r>
            <a:r>
              <a:rPr lang="en-US" baseline="0"/>
              <a:t> INTEGRACIÓN CONADUR POR GÉNERO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'[1]GÉNERO y PUEBLO'!$A$9</c:f>
              <c:strCache>
                <c:ptCount val="1"/>
                <c:pt idx="0">
                  <c:v>Género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'[1]GÉNERO y PUEBLO'!$B$8:$C$8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'[1]GÉNERO y PUEBLO'!$B$9:$C$9</c:f>
              <c:numCache>
                <c:formatCode>General</c:formatCode>
                <c:ptCount val="2"/>
                <c:pt idx="0">
                  <c:v>9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22-4966-8A53-A02501017AE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zero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GT" sz="1400"/>
              <a:t>GRÁFICA INTEGRANTES</a:t>
            </a:r>
            <a:r>
              <a:rPr lang="es-GT" sz="1400" baseline="0"/>
              <a:t> DE CONADUR POR CRUPO ETNICO</a:t>
            </a:r>
            <a:endParaRPr lang="es-GT" sz="1400"/>
          </a:p>
        </c:rich>
      </c:tx>
      <c:layout>
        <c:manualLayout>
          <c:xMode val="edge"/>
          <c:yMode val="edge"/>
          <c:x val="0.15582869214518916"/>
          <c:y val="4.97512437810945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642302156399268"/>
          <c:y val="0.16446727362204724"/>
          <c:w val="0.5191976189080586"/>
          <c:h val="0.8094910597112861"/>
        </c:manualLayout>
      </c:layout>
      <c:pieChart>
        <c:varyColors val="1"/>
        <c:ser>
          <c:idx val="0"/>
          <c:order val="0"/>
          <c:explosion val="14"/>
          <c:dLbls>
            <c:dLbl>
              <c:idx val="0"/>
              <c:layout>
                <c:manualLayout>
                  <c:x val="2.6871951179799933E-2"/>
                  <c:y val="1.62188320209973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21C-4601-9DBA-D751B026B3EE}"/>
                </c:ext>
              </c:extLst>
            </c:dLbl>
            <c:dLbl>
              <c:idx val="3"/>
              <c:layout>
                <c:manualLayout>
                  <c:x val="-0.11897461948770052"/>
                  <c:y val="3.157644356955381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21C-4601-9DBA-D751B026B3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'[1]GÉNERO y PUEBLO'!$A$20:$A$23</c:f>
              <c:strCache>
                <c:ptCount val="4"/>
                <c:pt idx="0">
                  <c:v>Maya</c:v>
                </c:pt>
                <c:pt idx="1">
                  <c:v>No indígena</c:v>
                </c:pt>
                <c:pt idx="2">
                  <c:v>Xinca</c:v>
                </c:pt>
                <c:pt idx="3">
                  <c:v>Total general</c:v>
                </c:pt>
              </c:strCache>
            </c:strRef>
          </c:cat>
          <c:val>
            <c:numRef>
              <c:f>'[1]GÉNERO y PUEBLO'!$B$20:$B$23</c:f>
              <c:numCache>
                <c:formatCode>General</c:formatCode>
                <c:ptCount val="4"/>
                <c:pt idx="0">
                  <c:v>7</c:v>
                </c:pt>
                <c:pt idx="1">
                  <c:v>41</c:v>
                </c:pt>
                <c:pt idx="2">
                  <c:v>1</c:v>
                </c:pt>
                <c:pt idx="3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C-4601-9DBA-D751B026B3EE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'[1]GÉNERO y PUEBLO'!$A$20:$A$23</c:f>
              <c:strCache>
                <c:ptCount val="4"/>
                <c:pt idx="0">
                  <c:v>Maya</c:v>
                </c:pt>
                <c:pt idx="1">
                  <c:v>No indígena</c:v>
                </c:pt>
                <c:pt idx="2">
                  <c:v>Xinca</c:v>
                </c:pt>
                <c:pt idx="3">
                  <c:v>Total general</c:v>
                </c:pt>
              </c:strCache>
            </c:strRef>
          </c:cat>
          <c:val>
            <c:numRef>
              <c:f>'[1]GÉNERO y PUEBLO'!$C$20:$C$23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C-4601-9DBA-D751B026B3E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GT"/>
        </a:p>
      </c:txPr>
    </c:legend>
    <c:plotVisOnly val="1"/>
    <c:dispBlanksAs val="zero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464345</xdr:colOff>
      <xdr:row>1</xdr:row>
      <xdr:rowOff>261937</xdr:rowOff>
    </xdr:from>
    <xdr:to>
      <xdr:col>15</xdr:col>
      <xdr:colOff>273844</xdr:colOff>
      <xdr:row>25</xdr:row>
      <xdr:rowOff>83344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11906</xdr:colOff>
      <xdr:row>28</xdr:row>
      <xdr:rowOff>119064</xdr:rowOff>
    </xdr:from>
    <xdr:to>
      <xdr:col>15</xdr:col>
      <xdr:colOff>392905</xdr:colOff>
      <xdr:row>54</xdr:row>
      <xdr:rowOff>95251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400049</xdr:colOff>
      <xdr:row>1</xdr:row>
      <xdr:rowOff>66675</xdr:rowOff>
    </xdr:from>
    <xdr:to>
      <xdr:col>14</xdr:col>
      <xdr:colOff>761999</xdr:colOff>
      <xdr:row>15</xdr:row>
      <xdr:rowOff>28575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200025</xdr:colOff>
      <xdr:row>16</xdr:row>
      <xdr:rowOff>190499</xdr:rowOff>
    </xdr:from>
    <xdr:to>
      <xdr:col>15</xdr:col>
      <xdr:colOff>695325</xdr:colOff>
      <xdr:row>30</xdr:row>
      <xdr:rowOff>133349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4</xdr:row>
      <xdr:rowOff>85725</xdr:rowOff>
    </xdr:from>
    <xdr:to>
      <xdr:col>11</xdr:col>
      <xdr:colOff>19050</xdr:colOff>
      <xdr:row>13</xdr:row>
      <xdr:rowOff>133350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17</xdr:row>
      <xdr:rowOff>9524</xdr:rowOff>
    </xdr:from>
    <xdr:to>
      <xdr:col>11</xdr:col>
      <xdr:colOff>647700</xdr:colOff>
      <xdr:row>26</xdr:row>
      <xdr:rowOff>19049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aragon\Desktop\ESTADISTICA%20PARA%20INFORMACI&#211;N%20PUBLICA\MATRIZ%20INTEGRACION%20CONADUR%202021%20o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GRANTES CONADUR"/>
      <sheetName val="GÉNERO y PUEBLO"/>
    </sheetNames>
    <sheetDataSet>
      <sheetData sheetId="0"/>
      <sheetData sheetId="1">
        <row r="8">
          <cell r="B8" t="str">
            <v>Mujeres</v>
          </cell>
          <cell r="C8" t="str">
            <v>Hombres</v>
          </cell>
        </row>
        <row r="9">
          <cell r="A9" t="str">
            <v>Género</v>
          </cell>
          <cell r="B9">
            <v>9</v>
          </cell>
          <cell r="C9">
            <v>40</v>
          </cell>
        </row>
        <row r="20">
          <cell r="A20" t="str">
            <v>Maya</v>
          </cell>
          <cell r="B20">
            <v>7</v>
          </cell>
          <cell r="C20">
            <v>7</v>
          </cell>
        </row>
        <row r="21">
          <cell r="A21" t="str">
            <v>No indígena</v>
          </cell>
          <cell r="B21">
            <v>41</v>
          </cell>
          <cell r="C21">
            <v>0</v>
          </cell>
        </row>
        <row r="22">
          <cell r="A22" t="str">
            <v>Xinca</v>
          </cell>
          <cell r="B22">
            <v>1</v>
          </cell>
          <cell r="C22">
            <v>1</v>
          </cell>
        </row>
        <row r="23">
          <cell r="A23" t="str">
            <v>Total general</v>
          </cell>
          <cell r="B23">
            <v>49</v>
          </cell>
          <cell r="C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opLeftCell="A121" zoomScale="80" zoomScaleNormal="80" workbookViewId="0">
      <selection activeCell="Q48" sqref="Q48"/>
    </sheetView>
  </sheetViews>
  <sheetFormatPr baseColWidth="10" defaultRowHeight="12.75" x14ac:dyDescent="0.2"/>
  <cols>
    <col min="1" max="1" width="16.7109375" style="2" customWidth="1"/>
    <col min="2" max="2" width="5.85546875" style="2" customWidth="1"/>
    <col min="3" max="3" width="7" style="2" customWidth="1"/>
    <col min="4" max="4" width="10.5703125" style="2" customWidth="1"/>
    <col min="5" max="5" width="12.28515625" style="2" customWidth="1"/>
    <col min="6" max="6" width="8.140625" style="2" customWidth="1"/>
    <col min="7" max="7" width="11.42578125" style="2"/>
    <col min="8" max="8" width="17.7109375" style="2" customWidth="1"/>
    <col min="9" max="9" width="7" style="2" customWidth="1"/>
    <col min="10" max="10" width="6.42578125" style="2" customWidth="1"/>
    <col min="11" max="11" width="10.42578125" style="2" customWidth="1"/>
    <col min="12" max="12" width="6" style="2" customWidth="1"/>
    <col min="13" max="14" width="11.42578125" style="2"/>
    <col min="15" max="15" width="11.42578125" style="2" customWidth="1"/>
    <col min="16" max="16384" width="11.42578125" style="2"/>
  </cols>
  <sheetData>
    <row r="1" spans="1:16" ht="24.95" customHeight="1" thickBot="1" x14ac:dyDescent="0.25">
      <c r="A1" s="75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24.95" customHeight="1" thickBot="1" x14ac:dyDescent="0.25">
      <c r="A2" s="72" t="s">
        <v>0</v>
      </c>
      <c r="B2" s="73"/>
      <c r="C2" s="73"/>
      <c r="D2" s="74"/>
      <c r="E2" s="1"/>
      <c r="F2" s="1"/>
    </row>
    <row r="3" spans="1:16" ht="25.5" x14ac:dyDescent="0.2">
      <c r="A3" s="3" t="s">
        <v>1</v>
      </c>
      <c r="B3" s="3" t="s">
        <v>2</v>
      </c>
      <c r="C3" s="3" t="s">
        <v>3</v>
      </c>
      <c r="D3" s="3" t="s">
        <v>4</v>
      </c>
      <c r="F3" s="4" t="s">
        <v>1</v>
      </c>
      <c r="G3" s="4" t="s">
        <v>2</v>
      </c>
      <c r="H3" s="4" t="s">
        <v>3</v>
      </c>
    </row>
    <row r="4" spans="1:16" x14ac:dyDescent="0.2">
      <c r="A4" s="59" t="s">
        <v>5</v>
      </c>
      <c r="B4" s="6">
        <v>22</v>
      </c>
      <c r="C4" s="6">
        <v>66</v>
      </c>
      <c r="D4" s="6">
        <f>B4+C4</f>
        <v>88</v>
      </c>
      <c r="F4" s="7" t="s">
        <v>5</v>
      </c>
      <c r="G4" s="8">
        <f>B4/D4</f>
        <v>0.25</v>
      </c>
      <c r="H4" s="8">
        <f>C4/D4</f>
        <v>0.75</v>
      </c>
    </row>
    <row r="5" spans="1:16" x14ac:dyDescent="0.2">
      <c r="A5" s="59" t="s">
        <v>6</v>
      </c>
      <c r="B5" s="6">
        <v>30</v>
      </c>
      <c r="C5" s="6">
        <v>55</v>
      </c>
      <c r="D5" s="6">
        <f t="shared" ref="D5:D26" si="0">B5+C5</f>
        <v>85</v>
      </c>
      <c r="F5" s="7" t="s">
        <v>6</v>
      </c>
      <c r="G5" s="8">
        <f t="shared" ref="G5:G25" si="1">B5/D5</f>
        <v>0.35294117647058826</v>
      </c>
      <c r="H5" s="8">
        <f t="shared" ref="H5:H25" si="2">C5/D5</f>
        <v>0.6470588235294118</v>
      </c>
    </row>
    <row r="6" spans="1:16" x14ac:dyDescent="0.2">
      <c r="A6" s="59" t="s">
        <v>7</v>
      </c>
      <c r="B6" s="6">
        <v>20</v>
      </c>
      <c r="C6" s="6">
        <v>46</v>
      </c>
      <c r="D6" s="6">
        <f t="shared" si="0"/>
        <v>66</v>
      </c>
      <c r="F6" s="7" t="s">
        <v>7</v>
      </c>
      <c r="G6" s="8">
        <f t="shared" si="1"/>
        <v>0.30303030303030304</v>
      </c>
      <c r="H6" s="8">
        <f t="shared" si="2"/>
        <v>0.69696969696969702</v>
      </c>
    </row>
    <row r="7" spans="1:16" x14ac:dyDescent="0.2">
      <c r="A7" s="59" t="s">
        <v>8</v>
      </c>
      <c r="B7" s="6">
        <v>19</v>
      </c>
      <c r="C7" s="6">
        <v>59</v>
      </c>
      <c r="D7" s="6">
        <f t="shared" si="0"/>
        <v>78</v>
      </c>
      <c r="F7" s="7" t="s">
        <v>8</v>
      </c>
      <c r="G7" s="8">
        <f t="shared" si="1"/>
        <v>0.24358974358974358</v>
      </c>
      <c r="H7" s="8">
        <f t="shared" si="2"/>
        <v>0.75641025641025639</v>
      </c>
    </row>
    <row r="8" spans="1:16" x14ac:dyDescent="0.2">
      <c r="A8" s="59" t="s">
        <v>9</v>
      </c>
      <c r="B8" s="6">
        <v>14</v>
      </c>
      <c r="C8" s="6">
        <v>46</v>
      </c>
      <c r="D8" s="6">
        <f t="shared" si="0"/>
        <v>60</v>
      </c>
      <c r="F8" s="7" t="s">
        <v>9</v>
      </c>
      <c r="G8" s="8">
        <f t="shared" si="1"/>
        <v>0.23333333333333334</v>
      </c>
      <c r="H8" s="8">
        <f t="shared" si="2"/>
        <v>0.76666666666666672</v>
      </c>
    </row>
    <row r="9" spans="1:16" x14ac:dyDescent="0.2">
      <c r="A9" s="59" t="s">
        <v>10</v>
      </c>
      <c r="B9" s="6">
        <v>20</v>
      </c>
      <c r="C9" s="6">
        <v>42</v>
      </c>
      <c r="D9" s="6">
        <f t="shared" si="0"/>
        <v>62</v>
      </c>
      <c r="F9" s="7" t="s">
        <v>10</v>
      </c>
      <c r="G9" s="8">
        <f t="shared" si="1"/>
        <v>0.32258064516129031</v>
      </c>
      <c r="H9" s="8">
        <f t="shared" si="2"/>
        <v>0.67741935483870963</v>
      </c>
    </row>
    <row r="10" spans="1:16" x14ac:dyDescent="0.2">
      <c r="A10" s="59" t="s">
        <v>11</v>
      </c>
      <c r="B10" s="6">
        <v>26</v>
      </c>
      <c r="C10" s="6">
        <v>68</v>
      </c>
      <c r="D10" s="6">
        <f t="shared" si="0"/>
        <v>94</v>
      </c>
      <c r="F10" s="7" t="s">
        <v>11</v>
      </c>
      <c r="G10" s="8">
        <f t="shared" si="1"/>
        <v>0.27659574468085107</v>
      </c>
      <c r="H10" s="8">
        <f t="shared" si="2"/>
        <v>0.72340425531914898</v>
      </c>
    </row>
    <row r="11" spans="1:16" x14ac:dyDescent="0.2">
      <c r="A11" s="59" t="s">
        <v>12</v>
      </c>
      <c r="B11" s="6">
        <v>16</v>
      </c>
      <c r="C11" s="6">
        <v>83</v>
      </c>
      <c r="D11" s="6">
        <f t="shared" si="0"/>
        <v>99</v>
      </c>
      <c r="F11" s="7" t="s">
        <v>12</v>
      </c>
      <c r="G11" s="8">
        <f t="shared" si="1"/>
        <v>0.16161616161616163</v>
      </c>
      <c r="H11" s="8">
        <f t="shared" si="2"/>
        <v>0.83838383838383834</v>
      </c>
    </row>
    <row r="12" spans="1:16" x14ac:dyDescent="0.2">
      <c r="A12" s="59" t="s">
        <v>13</v>
      </c>
      <c r="B12" s="6">
        <v>12</v>
      </c>
      <c r="C12" s="6">
        <v>34</v>
      </c>
      <c r="D12" s="6">
        <f t="shared" si="0"/>
        <v>46</v>
      </c>
      <c r="F12" s="7" t="s">
        <v>13</v>
      </c>
      <c r="G12" s="8">
        <f t="shared" si="1"/>
        <v>0.2608695652173913</v>
      </c>
      <c r="H12" s="8">
        <f t="shared" si="2"/>
        <v>0.73913043478260865</v>
      </c>
    </row>
    <row r="13" spans="1:16" x14ac:dyDescent="0.2">
      <c r="A13" s="59" t="s">
        <v>14</v>
      </c>
      <c r="B13" s="6">
        <v>8</v>
      </c>
      <c r="C13" s="6">
        <v>46</v>
      </c>
      <c r="D13" s="6">
        <f t="shared" si="0"/>
        <v>54</v>
      </c>
      <c r="F13" s="7" t="s">
        <v>14</v>
      </c>
      <c r="G13" s="8">
        <f t="shared" si="1"/>
        <v>0.14814814814814814</v>
      </c>
      <c r="H13" s="8">
        <f t="shared" si="2"/>
        <v>0.85185185185185186</v>
      </c>
    </row>
    <row r="14" spans="1:16" x14ac:dyDescent="0.2">
      <c r="A14" s="59" t="s">
        <v>15</v>
      </c>
      <c r="B14" s="6">
        <v>11</v>
      </c>
      <c r="C14" s="6">
        <v>43</v>
      </c>
      <c r="D14" s="6">
        <f t="shared" si="0"/>
        <v>54</v>
      </c>
      <c r="F14" s="7" t="s">
        <v>15</v>
      </c>
      <c r="G14" s="8">
        <f t="shared" si="1"/>
        <v>0.20370370370370369</v>
      </c>
      <c r="H14" s="8">
        <f t="shared" si="2"/>
        <v>0.79629629629629628</v>
      </c>
    </row>
    <row r="15" spans="1:16" x14ac:dyDescent="0.2">
      <c r="A15" s="59" t="s">
        <v>16</v>
      </c>
      <c r="B15" s="6">
        <v>8</v>
      </c>
      <c r="C15" s="6">
        <v>61</v>
      </c>
      <c r="D15" s="6">
        <f t="shared" si="0"/>
        <v>69</v>
      </c>
      <c r="F15" s="7" t="s">
        <v>16</v>
      </c>
      <c r="G15" s="8">
        <f t="shared" si="1"/>
        <v>0.11594202898550725</v>
      </c>
      <c r="H15" s="8">
        <f t="shared" si="2"/>
        <v>0.88405797101449279</v>
      </c>
    </row>
    <row r="16" spans="1:16" x14ac:dyDescent="0.2">
      <c r="A16" s="59" t="s">
        <v>17</v>
      </c>
      <c r="B16" s="6">
        <v>12</v>
      </c>
      <c r="C16" s="6">
        <v>71</v>
      </c>
      <c r="D16" s="6">
        <f t="shared" si="0"/>
        <v>83</v>
      </c>
      <c r="F16" s="7" t="s">
        <v>17</v>
      </c>
      <c r="G16" s="8">
        <f t="shared" si="1"/>
        <v>0.14457831325301204</v>
      </c>
      <c r="H16" s="8">
        <f t="shared" si="2"/>
        <v>0.85542168674698793</v>
      </c>
    </row>
    <row r="17" spans="1:17" x14ac:dyDescent="0.2">
      <c r="A17" s="59" t="s">
        <v>18</v>
      </c>
      <c r="B17" s="6">
        <v>16</v>
      </c>
      <c r="C17" s="6">
        <v>62</v>
      </c>
      <c r="D17" s="6">
        <f t="shared" si="0"/>
        <v>78</v>
      </c>
      <c r="F17" s="7" t="s">
        <v>18</v>
      </c>
      <c r="G17" s="8">
        <f t="shared" si="1"/>
        <v>0.20512820512820512</v>
      </c>
      <c r="H17" s="8">
        <f t="shared" si="2"/>
        <v>0.79487179487179482</v>
      </c>
    </row>
    <row r="18" spans="1:17" x14ac:dyDescent="0.2">
      <c r="A18" s="59" t="s">
        <v>19</v>
      </c>
      <c r="B18" s="6">
        <v>20</v>
      </c>
      <c r="C18" s="6">
        <v>51</v>
      </c>
      <c r="D18" s="6">
        <f t="shared" si="0"/>
        <v>71</v>
      </c>
      <c r="F18" s="7" t="s">
        <v>19</v>
      </c>
      <c r="G18" s="8">
        <f t="shared" si="1"/>
        <v>0.28169014084507044</v>
      </c>
      <c r="H18" s="8">
        <f t="shared" si="2"/>
        <v>0.71830985915492962</v>
      </c>
    </row>
    <row r="19" spans="1:17" x14ac:dyDescent="0.2">
      <c r="A19" s="59" t="s">
        <v>20</v>
      </c>
      <c r="B19" s="6">
        <v>17</v>
      </c>
      <c r="C19" s="6">
        <v>46</v>
      </c>
      <c r="D19" s="6">
        <f t="shared" si="0"/>
        <v>63</v>
      </c>
      <c r="F19" s="7" t="s">
        <v>20</v>
      </c>
      <c r="G19" s="8">
        <f t="shared" si="1"/>
        <v>0.26984126984126983</v>
      </c>
      <c r="H19" s="8">
        <f t="shared" si="2"/>
        <v>0.73015873015873012</v>
      </c>
    </row>
    <row r="20" spans="1:17" x14ac:dyDescent="0.2">
      <c r="A20" s="59" t="s">
        <v>21</v>
      </c>
      <c r="B20" s="6">
        <v>13</v>
      </c>
      <c r="C20" s="6">
        <v>68</v>
      </c>
      <c r="D20" s="6">
        <f t="shared" si="0"/>
        <v>81</v>
      </c>
      <c r="F20" s="7" t="s">
        <v>21</v>
      </c>
      <c r="G20" s="8">
        <f t="shared" si="1"/>
        <v>0.16049382716049382</v>
      </c>
      <c r="H20" s="8">
        <f t="shared" si="2"/>
        <v>0.83950617283950613</v>
      </c>
    </row>
    <row r="21" spans="1:17" x14ac:dyDescent="0.2">
      <c r="A21" s="59" t="s">
        <v>22</v>
      </c>
      <c r="B21" s="6">
        <v>7</v>
      </c>
      <c r="C21" s="6">
        <v>48</v>
      </c>
      <c r="D21" s="6">
        <f t="shared" si="0"/>
        <v>55</v>
      </c>
      <c r="F21" s="7" t="s">
        <v>22</v>
      </c>
      <c r="G21" s="8">
        <f t="shared" si="1"/>
        <v>0.12727272727272726</v>
      </c>
      <c r="H21" s="8">
        <f t="shared" si="2"/>
        <v>0.87272727272727268</v>
      </c>
    </row>
    <row r="22" spans="1:17" x14ac:dyDescent="0.2">
      <c r="A22" s="59" t="s">
        <v>23</v>
      </c>
      <c r="B22" s="6">
        <v>13</v>
      </c>
      <c r="C22" s="6">
        <v>58</v>
      </c>
      <c r="D22" s="6">
        <f t="shared" si="0"/>
        <v>71</v>
      </c>
      <c r="F22" s="7" t="s">
        <v>23</v>
      </c>
      <c r="G22" s="8">
        <f t="shared" si="1"/>
        <v>0.18309859154929578</v>
      </c>
      <c r="H22" s="8">
        <f t="shared" si="2"/>
        <v>0.81690140845070425</v>
      </c>
    </row>
    <row r="23" spans="1:17" x14ac:dyDescent="0.2">
      <c r="A23" s="59" t="s">
        <v>24</v>
      </c>
      <c r="B23" s="6">
        <v>20</v>
      </c>
      <c r="C23" s="6">
        <v>51</v>
      </c>
      <c r="D23" s="6">
        <f t="shared" si="0"/>
        <v>71</v>
      </c>
      <c r="F23" s="7" t="s">
        <v>24</v>
      </c>
      <c r="G23" s="8">
        <f t="shared" si="1"/>
        <v>0.28169014084507044</v>
      </c>
      <c r="H23" s="8">
        <f t="shared" si="2"/>
        <v>0.71830985915492962</v>
      </c>
    </row>
    <row r="24" spans="1:17" x14ac:dyDescent="0.2">
      <c r="A24" s="59" t="s">
        <v>25</v>
      </c>
      <c r="B24" s="6">
        <v>15</v>
      </c>
      <c r="C24" s="6">
        <v>39</v>
      </c>
      <c r="D24" s="6">
        <f t="shared" si="0"/>
        <v>54</v>
      </c>
      <c r="F24" s="7" t="s">
        <v>25</v>
      </c>
      <c r="G24" s="8">
        <f t="shared" si="1"/>
        <v>0.27777777777777779</v>
      </c>
      <c r="H24" s="8">
        <f t="shared" si="2"/>
        <v>0.72222222222222221</v>
      </c>
    </row>
    <row r="25" spans="1:17" x14ac:dyDescent="0.2">
      <c r="A25" s="59" t="s">
        <v>26</v>
      </c>
      <c r="B25" s="6">
        <v>17</v>
      </c>
      <c r="C25" s="6">
        <v>29</v>
      </c>
      <c r="D25" s="6">
        <f t="shared" si="0"/>
        <v>46</v>
      </c>
      <c r="F25" s="7" t="s">
        <v>26</v>
      </c>
      <c r="G25" s="8">
        <f t="shared" si="1"/>
        <v>0.36956521739130432</v>
      </c>
      <c r="H25" s="8">
        <f t="shared" si="2"/>
        <v>0.63043478260869568</v>
      </c>
    </row>
    <row r="26" spans="1:17" x14ac:dyDescent="0.2">
      <c r="A26" s="9" t="s">
        <v>4</v>
      </c>
      <c r="B26" s="10">
        <f>B4+B5+B6+B7+B8+B9+B10+B11+B12+B13+B14+B15+B16+B17+B18+B19+B20+B21+B22+B23+B24+B25</f>
        <v>356</v>
      </c>
      <c r="C26" s="10">
        <f>C4+C5+C6+C7+C8+C9+C10+C11+C12+C13+C14+C15+C16+C17+C18+C19+C20+C21+C22+C23+C24+C25</f>
        <v>1172</v>
      </c>
      <c r="D26" s="6">
        <f t="shared" si="0"/>
        <v>1528</v>
      </c>
    </row>
    <row r="27" spans="1:17" ht="16.5" customHeight="1" x14ac:dyDescent="0.25">
      <c r="A27" s="65" t="s">
        <v>27</v>
      </c>
      <c r="B27" s="66"/>
      <c r="C27" s="66"/>
      <c r="D27" s="66"/>
      <c r="E27" s="33"/>
      <c r="F27" s="71" t="s">
        <v>66</v>
      </c>
      <c r="G27" s="71"/>
      <c r="H27" s="71"/>
      <c r="I27" s="71"/>
      <c r="J27" s="71"/>
      <c r="K27" s="71"/>
      <c r="L27" s="71"/>
      <c r="M27" s="71"/>
      <c r="N27" s="71"/>
      <c r="O27" s="71"/>
      <c r="P27" s="52"/>
      <c r="Q27" s="52"/>
    </row>
    <row r="28" spans="1:17" ht="20.25" customHeight="1" x14ac:dyDescent="0.25">
      <c r="A28" s="64" t="s">
        <v>28</v>
      </c>
      <c r="B28" s="64"/>
      <c r="C28" s="64"/>
      <c r="D28" s="64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52"/>
      <c r="Q28" s="52"/>
    </row>
    <row r="29" spans="1:17" ht="12" customHeight="1" thickBot="1" x14ac:dyDescent="0.25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</row>
    <row r="30" spans="1:17" ht="23.25" customHeight="1" x14ac:dyDescent="0.2">
      <c r="A30" s="83" t="s">
        <v>29</v>
      </c>
      <c r="B30" s="84"/>
      <c r="C30" s="84"/>
      <c r="D30" s="84"/>
      <c r="E30" s="84"/>
      <c r="F30" s="85"/>
    </row>
    <row r="31" spans="1:17" ht="11.25" customHeight="1" thickBot="1" x14ac:dyDescent="0.25">
      <c r="A31" s="86"/>
      <c r="B31" s="87"/>
      <c r="C31" s="87"/>
      <c r="D31" s="87"/>
      <c r="E31" s="87"/>
      <c r="F31" s="88"/>
    </row>
    <row r="32" spans="1:17" ht="25.5" x14ac:dyDescent="0.2">
      <c r="A32" s="68" t="s">
        <v>1</v>
      </c>
      <c r="B32" s="69" t="s">
        <v>30</v>
      </c>
      <c r="C32" s="69" t="s">
        <v>31</v>
      </c>
      <c r="D32" s="69" t="s">
        <v>32</v>
      </c>
      <c r="E32" s="69" t="s">
        <v>33</v>
      </c>
      <c r="F32" s="70" t="s">
        <v>4</v>
      </c>
      <c r="H32" s="7" t="s">
        <v>1</v>
      </c>
      <c r="I32" s="7" t="s">
        <v>30</v>
      </c>
      <c r="J32" s="7" t="s">
        <v>31</v>
      </c>
      <c r="K32" s="11" t="s">
        <v>32</v>
      </c>
      <c r="L32" s="7" t="s">
        <v>33</v>
      </c>
    </row>
    <row r="33" spans="1:12" x14ac:dyDescent="0.2">
      <c r="A33" s="58" t="s">
        <v>5</v>
      </c>
      <c r="B33" s="6"/>
      <c r="C33" s="6">
        <v>50</v>
      </c>
      <c r="D33" s="6">
        <v>38</v>
      </c>
      <c r="E33" s="6"/>
      <c r="F33" s="12">
        <f>E33+D33+C33+B33</f>
        <v>88</v>
      </c>
      <c r="H33" s="7" t="s">
        <v>5</v>
      </c>
      <c r="I33" s="7"/>
      <c r="J33" s="13">
        <f>C33/F33</f>
        <v>0.56818181818181823</v>
      </c>
      <c r="K33" s="13">
        <f>D33/F33</f>
        <v>0.43181818181818182</v>
      </c>
      <c r="L33" s="7"/>
    </row>
    <row r="34" spans="1:12" x14ac:dyDescent="0.2">
      <c r="A34" s="58" t="s">
        <v>6</v>
      </c>
      <c r="B34" s="6"/>
      <c r="C34" s="6">
        <v>22</v>
      </c>
      <c r="D34" s="6">
        <v>63</v>
      </c>
      <c r="E34" s="6"/>
      <c r="F34" s="12">
        <f t="shared" ref="F34:F55" si="3">E34+D34+C34+B34</f>
        <v>85</v>
      </c>
      <c r="H34" s="7" t="s">
        <v>6</v>
      </c>
      <c r="I34" s="7"/>
      <c r="J34" s="13">
        <f t="shared" ref="J34:J54" si="4">C34/F34</f>
        <v>0.25882352941176473</v>
      </c>
      <c r="K34" s="13">
        <f t="shared" ref="K34:K54" si="5">D34/F34</f>
        <v>0.74117647058823533</v>
      </c>
      <c r="L34" s="7"/>
    </row>
    <row r="35" spans="1:12" x14ac:dyDescent="0.2">
      <c r="A35" s="58" t="s">
        <v>7</v>
      </c>
      <c r="B35" s="6"/>
      <c r="C35" s="6">
        <v>31</v>
      </c>
      <c r="D35" s="6">
        <v>35</v>
      </c>
      <c r="E35" s="6"/>
      <c r="F35" s="12">
        <f t="shared" si="3"/>
        <v>66</v>
      </c>
      <c r="H35" s="7" t="s">
        <v>7</v>
      </c>
      <c r="I35" s="7"/>
      <c r="J35" s="13">
        <f t="shared" si="4"/>
        <v>0.46969696969696972</v>
      </c>
      <c r="K35" s="13">
        <f t="shared" si="5"/>
        <v>0.53030303030303028</v>
      </c>
      <c r="L35" s="7"/>
    </row>
    <row r="36" spans="1:12" x14ac:dyDescent="0.2">
      <c r="A36" s="58" t="s">
        <v>8</v>
      </c>
      <c r="B36" s="6"/>
      <c r="C36" s="6">
        <v>3</v>
      </c>
      <c r="D36" s="6">
        <v>75</v>
      </c>
      <c r="E36" s="6"/>
      <c r="F36" s="12">
        <f t="shared" si="3"/>
        <v>78</v>
      </c>
      <c r="H36" s="7" t="s">
        <v>8</v>
      </c>
      <c r="I36" s="7"/>
      <c r="J36" s="13">
        <f t="shared" si="4"/>
        <v>3.8461538461538464E-2</v>
      </c>
      <c r="K36" s="13">
        <f t="shared" si="5"/>
        <v>0.96153846153846156</v>
      </c>
      <c r="L36" s="7"/>
    </row>
    <row r="37" spans="1:12" x14ac:dyDescent="0.2">
      <c r="A37" s="58" t="s">
        <v>9</v>
      </c>
      <c r="B37" s="6"/>
      <c r="C37" s="6"/>
      <c r="D37" s="6">
        <v>60</v>
      </c>
      <c r="E37" s="6"/>
      <c r="F37" s="12">
        <f t="shared" si="3"/>
        <v>60</v>
      </c>
      <c r="H37" s="7" t="s">
        <v>9</v>
      </c>
      <c r="I37" s="7"/>
      <c r="J37" s="13">
        <f t="shared" si="4"/>
        <v>0</v>
      </c>
      <c r="K37" s="13">
        <f t="shared" si="5"/>
        <v>1</v>
      </c>
      <c r="L37" s="7"/>
    </row>
    <row r="38" spans="1:12" x14ac:dyDescent="0.2">
      <c r="A38" s="58" t="s">
        <v>10</v>
      </c>
      <c r="B38" s="6"/>
      <c r="C38" s="6">
        <v>1</v>
      </c>
      <c r="D38" s="6">
        <v>61</v>
      </c>
      <c r="E38" s="6"/>
      <c r="F38" s="12">
        <f t="shared" si="3"/>
        <v>62</v>
      </c>
      <c r="H38" s="7" t="s">
        <v>10</v>
      </c>
      <c r="I38" s="7"/>
      <c r="J38" s="13">
        <f t="shared" si="4"/>
        <v>1.6129032258064516E-2</v>
      </c>
      <c r="K38" s="13">
        <f t="shared" si="5"/>
        <v>0.9838709677419355</v>
      </c>
      <c r="L38" s="7"/>
    </row>
    <row r="39" spans="1:12" x14ac:dyDescent="0.2">
      <c r="A39" s="58" t="s">
        <v>11</v>
      </c>
      <c r="B39" s="6"/>
      <c r="C39" s="6">
        <v>12</v>
      </c>
      <c r="D39" s="6">
        <v>82</v>
      </c>
      <c r="E39" s="6"/>
      <c r="F39" s="12">
        <f t="shared" si="3"/>
        <v>94</v>
      </c>
      <c r="H39" s="7" t="s">
        <v>11</v>
      </c>
      <c r="I39" s="7"/>
      <c r="J39" s="13">
        <f t="shared" si="4"/>
        <v>0.1276595744680851</v>
      </c>
      <c r="K39" s="13">
        <f t="shared" si="5"/>
        <v>0.87234042553191493</v>
      </c>
      <c r="L39" s="7"/>
    </row>
    <row r="40" spans="1:12" x14ac:dyDescent="0.2">
      <c r="A40" s="58" t="s">
        <v>12</v>
      </c>
      <c r="B40" s="6"/>
      <c r="C40" s="6">
        <v>38</v>
      </c>
      <c r="D40" s="6">
        <v>61</v>
      </c>
      <c r="E40" s="6"/>
      <c r="F40" s="12">
        <f t="shared" si="3"/>
        <v>99</v>
      </c>
      <c r="H40" s="7" t="s">
        <v>12</v>
      </c>
      <c r="I40" s="7"/>
      <c r="J40" s="13">
        <f t="shared" si="4"/>
        <v>0.38383838383838381</v>
      </c>
      <c r="K40" s="13">
        <f t="shared" si="5"/>
        <v>0.61616161616161613</v>
      </c>
      <c r="L40" s="7"/>
    </row>
    <row r="41" spans="1:12" x14ac:dyDescent="0.2">
      <c r="A41" s="58" t="s">
        <v>13</v>
      </c>
      <c r="B41" s="6">
        <v>2</v>
      </c>
      <c r="C41" s="6">
        <v>3</v>
      </c>
      <c r="D41" s="6">
        <v>41</v>
      </c>
      <c r="E41" s="6"/>
      <c r="F41" s="12">
        <f t="shared" si="3"/>
        <v>46</v>
      </c>
      <c r="H41" s="7" t="s">
        <v>13</v>
      </c>
      <c r="I41" s="13">
        <f>B41/F41</f>
        <v>4.3478260869565216E-2</v>
      </c>
      <c r="J41" s="13">
        <f t="shared" si="4"/>
        <v>6.5217391304347824E-2</v>
      </c>
      <c r="K41" s="13">
        <f t="shared" si="5"/>
        <v>0.89130434782608692</v>
      </c>
      <c r="L41" s="7"/>
    </row>
    <row r="42" spans="1:12" x14ac:dyDescent="0.2">
      <c r="A42" s="58" t="s">
        <v>14</v>
      </c>
      <c r="B42" s="6"/>
      <c r="C42" s="6">
        <v>2</v>
      </c>
      <c r="D42" s="6">
        <v>50</v>
      </c>
      <c r="E42" s="6">
        <v>2</v>
      </c>
      <c r="F42" s="12">
        <f t="shared" si="3"/>
        <v>54</v>
      </c>
      <c r="H42" s="7" t="s">
        <v>14</v>
      </c>
      <c r="I42" s="7"/>
      <c r="J42" s="13">
        <f t="shared" si="4"/>
        <v>3.7037037037037035E-2</v>
      </c>
      <c r="K42" s="13">
        <f t="shared" si="5"/>
        <v>0.92592592592592593</v>
      </c>
      <c r="L42" s="13">
        <f>E42/F42</f>
        <v>3.7037037037037035E-2</v>
      </c>
    </row>
    <row r="43" spans="1:12" x14ac:dyDescent="0.2">
      <c r="A43" s="58" t="s">
        <v>15</v>
      </c>
      <c r="B43" s="6"/>
      <c r="C43" s="6"/>
      <c r="D43" s="6">
        <v>54</v>
      </c>
      <c r="E43" s="6"/>
      <c r="F43" s="12">
        <f t="shared" si="3"/>
        <v>54</v>
      </c>
      <c r="H43" s="7" t="s">
        <v>15</v>
      </c>
      <c r="I43" s="7"/>
      <c r="J43" s="13">
        <f t="shared" si="4"/>
        <v>0</v>
      </c>
      <c r="K43" s="13">
        <f t="shared" si="5"/>
        <v>1</v>
      </c>
      <c r="L43" s="7"/>
    </row>
    <row r="44" spans="1:12" x14ac:dyDescent="0.2">
      <c r="A44" s="58" t="s">
        <v>16</v>
      </c>
      <c r="B44" s="6"/>
      <c r="C44" s="6">
        <v>9</v>
      </c>
      <c r="D44" s="6">
        <v>60</v>
      </c>
      <c r="E44" s="6"/>
      <c r="F44" s="12">
        <f t="shared" si="3"/>
        <v>69</v>
      </c>
      <c r="H44" s="7" t="s">
        <v>16</v>
      </c>
      <c r="I44" s="7"/>
      <c r="J44" s="13">
        <f t="shared" si="4"/>
        <v>0.13043478260869565</v>
      </c>
      <c r="K44" s="13">
        <f t="shared" si="5"/>
        <v>0.86956521739130432</v>
      </c>
      <c r="L44" s="7"/>
    </row>
    <row r="45" spans="1:12" x14ac:dyDescent="0.2">
      <c r="A45" s="58" t="s">
        <v>17</v>
      </c>
      <c r="B45" s="6"/>
      <c r="C45" s="6">
        <v>23</v>
      </c>
      <c r="D45" s="6">
        <v>60</v>
      </c>
      <c r="E45" s="6"/>
      <c r="F45" s="12">
        <f t="shared" si="3"/>
        <v>83</v>
      </c>
      <c r="H45" s="7" t="s">
        <v>17</v>
      </c>
      <c r="I45" s="7"/>
      <c r="J45" s="13">
        <f t="shared" si="4"/>
        <v>0.27710843373493976</v>
      </c>
      <c r="K45" s="13">
        <f t="shared" si="5"/>
        <v>0.72289156626506024</v>
      </c>
      <c r="L45" s="7"/>
    </row>
    <row r="46" spans="1:12" x14ac:dyDescent="0.2">
      <c r="A46" s="58" t="s">
        <v>18</v>
      </c>
      <c r="B46" s="6"/>
      <c r="C46" s="6">
        <v>34</v>
      </c>
      <c r="D46" s="6">
        <v>44</v>
      </c>
      <c r="E46" s="6"/>
      <c r="F46" s="12">
        <f t="shared" si="3"/>
        <v>78</v>
      </c>
      <c r="H46" s="7" t="s">
        <v>18</v>
      </c>
      <c r="I46" s="7"/>
      <c r="J46" s="13">
        <f t="shared" si="4"/>
        <v>0.4358974358974359</v>
      </c>
      <c r="K46" s="13">
        <f t="shared" si="5"/>
        <v>0.5641025641025641</v>
      </c>
      <c r="L46" s="7"/>
    </row>
    <row r="47" spans="1:12" x14ac:dyDescent="0.2">
      <c r="A47" s="58" t="s">
        <v>19</v>
      </c>
      <c r="B47" s="6"/>
      <c r="C47" s="6">
        <v>9</v>
      </c>
      <c r="D47" s="6">
        <v>62</v>
      </c>
      <c r="E47" s="6"/>
      <c r="F47" s="12">
        <f t="shared" si="3"/>
        <v>71</v>
      </c>
      <c r="H47" s="7" t="s">
        <v>19</v>
      </c>
      <c r="I47" s="7"/>
      <c r="J47" s="13">
        <f t="shared" si="4"/>
        <v>0.12676056338028169</v>
      </c>
      <c r="K47" s="13">
        <f t="shared" si="5"/>
        <v>0.87323943661971826</v>
      </c>
      <c r="L47" s="7"/>
    </row>
    <row r="48" spans="1:12" x14ac:dyDescent="0.2">
      <c r="A48" s="58" t="s">
        <v>20</v>
      </c>
      <c r="B48" s="6"/>
      <c r="C48" s="6">
        <v>19</v>
      </c>
      <c r="D48" s="6">
        <v>44</v>
      </c>
      <c r="E48" s="6"/>
      <c r="F48" s="12">
        <f t="shared" si="3"/>
        <v>63</v>
      </c>
      <c r="H48" s="7" t="s">
        <v>20</v>
      </c>
      <c r="I48" s="7"/>
      <c r="J48" s="13">
        <f t="shared" si="4"/>
        <v>0.30158730158730157</v>
      </c>
      <c r="K48" s="13">
        <f t="shared" si="5"/>
        <v>0.69841269841269837</v>
      </c>
      <c r="L48" s="7"/>
    </row>
    <row r="49" spans="1:20" x14ac:dyDescent="0.2">
      <c r="A49" s="58" t="s">
        <v>21</v>
      </c>
      <c r="B49" s="6"/>
      <c r="C49" s="6">
        <v>6</v>
      </c>
      <c r="D49" s="6">
        <v>75</v>
      </c>
      <c r="E49" s="6"/>
      <c r="F49" s="12">
        <f t="shared" si="3"/>
        <v>81</v>
      </c>
      <c r="H49" s="7" t="s">
        <v>21</v>
      </c>
      <c r="I49" s="7"/>
      <c r="J49" s="13">
        <f t="shared" si="4"/>
        <v>7.407407407407407E-2</v>
      </c>
      <c r="K49" s="13">
        <f t="shared" si="5"/>
        <v>0.92592592592592593</v>
      </c>
      <c r="L49" s="7"/>
    </row>
    <row r="50" spans="1:20" x14ac:dyDescent="0.2">
      <c r="A50" s="58" t="s">
        <v>22</v>
      </c>
      <c r="B50" s="6"/>
      <c r="C50" s="6">
        <v>1</v>
      </c>
      <c r="D50" s="6">
        <v>52</v>
      </c>
      <c r="E50" s="6">
        <v>2</v>
      </c>
      <c r="F50" s="12">
        <f t="shared" si="3"/>
        <v>55</v>
      </c>
      <c r="H50" s="7" t="s">
        <v>22</v>
      </c>
      <c r="I50" s="7"/>
      <c r="J50" s="13">
        <f t="shared" si="4"/>
        <v>1.8181818181818181E-2</v>
      </c>
      <c r="K50" s="13">
        <f t="shared" si="5"/>
        <v>0.94545454545454544</v>
      </c>
      <c r="L50" s="13">
        <f>E50/F50</f>
        <v>3.6363636363636362E-2</v>
      </c>
    </row>
    <row r="51" spans="1:20" x14ac:dyDescent="0.2">
      <c r="A51" s="58" t="s">
        <v>23</v>
      </c>
      <c r="B51" s="6"/>
      <c r="C51" s="6">
        <v>38</v>
      </c>
      <c r="D51" s="6">
        <v>33</v>
      </c>
      <c r="E51" s="6"/>
      <c r="F51" s="12">
        <f t="shared" si="3"/>
        <v>71</v>
      </c>
      <c r="H51" s="7" t="s">
        <v>23</v>
      </c>
      <c r="I51" s="7"/>
      <c r="J51" s="13">
        <f t="shared" si="4"/>
        <v>0.53521126760563376</v>
      </c>
      <c r="K51" s="13">
        <f t="shared" si="5"/>
        <v>0.46478873239436619</v>
      </c>
      <c r="L51" s="7"/>
    </row>
    <row r="52" spans="1:20" x14ac:dyDescent="0.2">
      <c r="A52" s="58" t="s">
        <v>24</v>
      </c>
      <c r="B52" s="6"/>
      <c r="C52" s="6">
        <v>12</v>
      </c>
      <c r="D52" s="6">
        <v>59</v>
      </c>
      <c r="E52" s="6"/>
      <c r="F52" s="12">
        <f t="shared" si="3"/>
        <v>71</v>
      </c>
      <c r="H52" s="7" t="s">
        <v>24</v>
      </c>
      <c r="I52" s="7"/>
      <c r="J52" s="13">
        <f t="shared" si="4"/>
        <v>0.16901408450704225</v>
      </c>
      <c r="K52" s="13">
        <f t="shared" si="5"/>
        <v>0.83098591549295775</v>
      </c>
      <c r="L52" s="7"/>
    </row>
    <row r="53" spans="1:20" x14ac:dyDescent="0.2">
      <c r="A53" s="58" t="s">
        <v>25</v>
      </c>
      <c r="B53" s="6"/>
      <c r="C53" s="6">
        <v>27</v>
      </c>
      <c r="D53" s="6">
        <v>27</v>
      </c>
      <c r="E53" s="6"/>
      <c r="F53" s="12">
        <f t="shared" si="3"/>
        <v>54</v>
      </c>
      <c r="H53" s="7" t="s">
        <v>25</v>
      </c>
      <c r="I53" s="7"/>
      <c r="J53" s="13">
        <f t="shared" si="4"/>
        <v>0.5</v>
      </c>
      <c r="K53" s="13">
        <f t="shared" si="5"/>
        <v>0.5</v>
      </c>
      <c r="L53" s="7"/>
    </row>
    <row r="54" spans="1:20" x14ac:dyDescent="0.2">
      <c r="A54" s="58" t="s">
        <v>26</v>
      </c>
      <c r="B54" s="6"/>
      <c r="C54" s="6">
        <v>2</v>
      </c>
      <c r="D54" s="6">
        <v>44</v>
      </c>
      <c r="E54" s="6"/>
      <c r="F54" s="12">
        <f t="shared" si="3"/>
        <v>46</v>
      </c>
      <c r="H54" s="7" t="s">
        <v>26</v>
      </c>
      <c r="I54" s="7"/>
      <c r="J54" s="13">
        <f t="shared" si="4"/>
        <v>4.3478260869565216E-2</v>
      </c>
      <c r="K54" s="13">
        <f t="shared" si="5"/>
        <v>0.95652173913043481</v>
      </c>
      <c r="L54" s="7"/>
    </row>
    <row r="55" spans="1:20" ht="13.5" thickBot="1" x14ac:dyDescent="0.25">
      <c r="A55" s="14" t="s">
        <v>4</v>
      </c>
      <c r="B55" s="15">
        <v>2</v>
      </c>
      <c r="C55" s="15">
        <f>SUM(C33:C54)</f>
        <v>342</v>
      </c>
      <c r="D55" s="15">
        <f>SUM(D33:D54)</f>
        <v>1180</v>
      </c>
      <c r="E55" s="15">
        <v>4</v>
      </c>
      <c r="F55" s="12">
        <f t="shared" si="3"/>
        <v>1528</v>
      </c>
    </row>
    <row r="56" spans="1:20" ht="15" customHeight="1" x14ac:dyDescent="0.25">
      <c r="A56" s="89" t="s">
        <v>27</v>
      </c>
      <c r="B56" s="89"/>
      <c r="C56" s="89"/>
      <c r="D56" s="89"/>
      <c r="E56" s="89"/>
      <c r="F56" s="89"/>
      <c r="H56" s="76" t="s">
        <v>67</v>
      </c>
      <c r="I56" s="77"/>
      <c r="J56" s="77"/>
      <c r="K56" s="77"/>
      <c r="L56" s="77"/>
      <c r="M56" s="77"/>
      <c r="N56" s="77"/>
      <c r="O56" s="77"/>
      <c r="P56" s="53"/>
    </row>
    <row r="57" spans="1:20" ht="15" customHeight="1" thickBot="1" x14ac:dyDescent="0.25">
      <c r="A57" s="90" t="s">
        <v>34</v>
      </c>
      <c r="B57" s="90"/>
      <c r="C57" s="90"/>
      <c r="D57" s="90"/>
      <c r="E57" s="90"/>
      <c r="F57" s="90"/>
      <c r="H57" s="78"/>
      <c r="I57" s="78"/>
      <c r="J57" s="78"/>
      <c r="K57" s="78"/>
      <c r="L57" s="78"/>
      <c r="M57" s="78"/>
      <c r="N57" s="78"/>
      <c r="O57" s="78"/>
      <c r="P57" s="53"/>
      <c r="Q57" s="53"/>
      <c r="R57" s="53"/>
      <c r="S57" s="53"/>
      <c r="T57" s="53"/>
    </row>
    <row r="58" spans="1:20" ht="37.5" customHeight="1" thickBot="1" x14ac:dyDescent="0.25">
      <c r="C58" s="63"/>
      <c r="G58" s="79" t="s">
        <v>35</v>
      </c>
      <c r="H58" s="80"/>
      <c r="I58" s="80"/>
      <c r="J58" s="80"/>
      <c r="K58" s="80"/>
      <c r="L58" s="80"/>
      <c r="M58" s="80"/>
      <c r="N58" s="80"/>
      <c r="O58" s="81"/>
      <c r="P58" s="60"/>
      <c r="Q58" s="60"/>
      <c r="R58" s="60"/>
      <c r="S58" s="60"/>
      <c r="T58" s="60"/>
    </row>
  </sheetData>
  <mergeCells count="9">
    <mergeCell ref="F27:O28"/>
    <mergeCell ref="A2:D2"/>
    <mergeCell ref="A1:P1"/>
    <mergeCell ref="H56:O57"/>
    <mergeCell ref="G58:O58"/>
    <mergeCell ref="A29:P29"/>
    <mergeCell ref="A30:F31"/>
    <mergeCell ref="A56:F56"/>
    <mergeCell ref="A57:F57"/>
  </mergeCells>
  <printOptions horizontalCentered="1"/>
  <pageMargins left="0.39370078740157483" right="0.47244094488188981" top="1.3779527559055118" bottom="1.3779527559055118" header="0.31496062992125984" footer="0.31496062992125984"/>
  <pageSetup paperSize="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A33" sqref="A33"/>
    </sheetView>
  </sheetViews>
  <sheetFormatPr baseColWidth="10" defaultRowHeight="15" x14ac:dyDescent="0.25"/>
  <cols>
    <col min="1" max="1" width="13.42578125" style="16" customWidth="1"/>
    <col min="2" max="2" width="8.7109375" style="16" customWidth="1"/>
    <col min="3" max="3" width="9.7109375" style="16" customWidth="1"/>
    <col min="4" max="4" width="9.28515625" style="16" customWidth="1"/>
    <col min="5" max="5" width="6.28515625" style="16" customWidth="1"/>
    <col min="6" max="6" width="11.140625" style="16" customWidth="1"/>
    <col min="7" max="7" width="9" style="16" customWidth="1"/>
    <col min="8" max="8" width="5.5703125" style="16" customWidth="1"/>
    <col min="9" max="9" width="12.28515625" style="16" customWidth="1"/>
    <col min="10" max="10" width="7.85546875" style="16" customWidth="1"/>
    <col min="11" max="11" width="8" style="16" customWidth="1"/>
    <col min="12" max="12" width="9.42578125" style="16" customWidth="1"/>
    <col min="13" max="13" width="8.5703125" style="16" customWidth="1"/>
    <col min="14" max="16384" width="11.42578125" style="16"/>
  </cols>
  <sheetData>
    <row r="1" spans="1:17" ht="27.75" customHeight="1" x14ac:dyDescent="0.25">
      <c r="A1" s="103" t="s">
        <v>68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7" ht="15.75" thickBot="1" x14ac:dyDescent="0.3"/>
    <row r="3" spans="1:17" x14ac:dyDescent="0.25">
      <c r="A3" s="91" t="s">
        <v>36</v>
      </c>
      <c r="B3" s="92"/>
      <c r="C3" s="92"/>
      <c r="D3" s="93"/>
      <c r="E3" s="17"/>
    </row>
    <row r="4" spans="1:17" x14ac:dyDescent="0.25">
      <c r="A4" s="94"/>
      <c r="B4" s="95"/>
      <c r="C4" s="95"/>
      <c r="D4" s="96"/>
      <c r="E4" s="17"/>
    </row>
    <row r="5" spans="1:17" ht="30" x14ac:dyDescent="0.25">
      <c r="A5" s="18" t="s">
        <v>37</v>
      </c>
      <c r="B5" s="19" t="s">
        <v>2</v>
      </c>
      <c r="C5" s="19" t="s">
        <v>3</v>
      </c>
      <c r="D5" s="20" t="s">
        <v>4</v>
      </c>
      <c r="E5" s="21"/>
      <c r="F5" s="22" t="s">
        <v>37</v>
      </c>
      <c r="G5" s="23" t="s">
        <v>38</v>
      </c>
      <c r="H5" s="23"/>
      <c r="I5" s="23" t="s">
        <v>39</v>
      </c>
    </row>
    <row r="6" spans="1:17" x14ac:dyDescent="0.25">
      <c r="A6" s="55" t="s">
        <v>54</v>
      </c>
      <c r="B6" s="25">
        <v>16</v>
      </c>
      <c r="C6" s="25">
        <v>59</v>
      </c>
      <c r="D6" s="26">
        <f>C6+B6</f>
        <v>75</v>
      </c>
      <c r="E6" s="27"/>
      <c r="F6" s="54" t="s">
        <v>54</v>
      </c>
      <c r="G6" s="28">
        <f>B6/D6</f>
        <v>0.21333333333333335</v>
      </c>
      <c r="H6" s="28"/>
      <c r="I6" s="28">
        <f>C6/D6</f>
        <v>0.78666666666666663</v>
      </c>
    </row>
    <row r="7" spans="1:17" x14ac:dyDescent="0.25">
      <c r="A7" s="24" t="s">
        <v>40</v>
      </c>
      <c r="B7" s="25">
        <v>16</v>
      </c>
      <c r="C7" s="25">
        <v>44</v>
      </c>
      <c r="D7" s="26">
        <f t="shared" ref="D7:D14" si="0">C7+B7</f>
        <v>60</v>
      </c>
      <c r="E7" s="27"/>
      <c r="F7" s="54" t="s">
        <v>40</v>
      </c>
      <c r="G7" s="28">
        <f t="shared" ref="G7:G13" si="1">B7/D7</f>
        <v>0.26666666666666666</v>
      </c>
      <c r="H7" s="28"/>
      <c r="I7" s="28">
        <f t="shared" ref="I7:I13" si="2">C7/D7</f>
        <v>0.73333333333333328</v>
      </c>
    </row>
    <row r="8" spans="1:17" x14ac:dyDescent="0.25">
      <c r="A8" s="24" t="s">
        <v>55</v>
      </c>
      <c r="B8" s="25">
        <v>16</v>
      </c>
      <c r="C8" s="25">
        <v>44</v>
      </c>
      <c r="D8" s="26">
        <f t="shared" si="0"/>
        <v>60</v>
      </c>
      <c r="E8" s="27"/>
      <c r="F8" s="54" t="s">
        <v>55</v>
      </c>
      <c r="G8" s="28">
        <f t="shared" si="1"/>
        <v>0.26666666666666666</v>
      </c>
      <c r="H8" s="28"/>
      <c r="I8" s="28">
        <f t="shared" si="2"/>
        <v>0.73333333333333328</v>
      </c>
    </row>
    <row r="9" spans="1:17" x14ac:dyDescent="0.25">
      <c r="A9" s="24" t="s">
        <v>56</v>
      </c>
      <c r="B9" s="25">
        <v>13</v>
      </c>
      <c r="C9" s="25">
        <v>46</v>
      </c>
      <c r="D9" s="26">
        <f t="shared" si="0"/>
        <v>59</v>
      </c>
      <c r="E9" s="27"/>
      <c r="F9" s="54" t="s">
        <v>56</v>
      </c>
      <c r="G9" s="28">
        <f t="shared" si="1"/>
        <v>0.22033898305084745</v>
      </c>
      <c r="H9" s="28"/>
      <c r="I9" s="28">
        <f t="shared" si="2"/>
        <v>0.77966101694915257</v>
      </c>
    </row>
    <row r="10" spans="1:17" x14ac:dyDescent="0.25">
      <c r="A10" s="24" t="s">
        <v>41</v>
      </c>
      <c r="B10" s="25">
        <v>20</v>
      </c>
      <c r="C10" s="25">
        <v>37</v>
      </c>
      <c r="D10" s="26">
        <f t="shared" si="0"/>
        <v>57</v>
      </c>
      <c r="E10" s="27"/>
      <c r="F10" s="54" t="s">
        <v>41</v>
      </c>
      <c r="G10" s="28">
        <f t="shared" si="1"/>
        <v>0.35087719298245612</v>
      </c>
      <c r="H10" s="28"/>
      <c r="I10" s="28">
        <f t="shared" si="2"/>
        <v>0.64912280701754388</v>
      </c>
      <c r="Q10" s="16" t="s">
        <v>42</v>
      </c>
    </row>
    <row r="11" spans="1:17" x14ac:dyDescent="0.25">
      <c r="A11" s="24" t="s">
        <v>57</v>
      </c>
      <c r="B11" s="25">
        <v>15</v>
      </c>
      <c r="C11" s="25">
        <v>57</v>
      </c>
      <c r="D11" s="26">
        <f t="shared" si="0"/>
        <v>72</v>
      </c>
      <c r="E11" s="27"/>
      <c r="F11" s="54" t="s">
        <v>57</v>
      </c>
      <c r="G11" s="28">
        <f t="shared" si="1"/>
        <v>0.20833333333333334</v>
      </c>
      <c r="H11" s="28"/>
      <c r="I11" s="28">
        <f t="shared" si="2"/>
        <v>0.79166666666666663</v>
      </c>
    </row>
    <row r="12" spans="1:17" x14ac:dyDescent="0.25">
      <c r="A12" s="24" t="s">
        <v>58</v>
      </c>
      <c r="B12" s="25">
        <v>13</v>
      </c>
      <c r="C12" s="25">
        <v>47</v>
      </c>
      <c r="D12" s="26">
        <f t="shared" si="0"/>
        <v>60</v>
      </c>
      <c r="E12" s="27"/>
      <c r="F12" s="54" t="s">
        <v>58</v>
      </c>
      <c r="G12" s="28">
        <f t="shared" si="1"/>
        <v>0.21666666666666667</v>
      </c>
      <c r="H12" s="28"/>
      <c r="I12" s="28">
        <f t="shared" si="2"/>
        <v>0.78333333333333333</v>
      </c>
    </row>
    <row r="13" spans="1:17" x14ac:dyDescent="0.25">
      <c r="A13" s="24" t="s">
        <v>43</v>
      </c>
      <c r="B13" s="25">
        <v>12</v>
      </c>
      <c r="C13" s="25">
        <v>64</v>
      </c>
      <c r="D13" s="26">
        <f t="shared" si="0"/>
        <v>76</v>
      </c>
      <c r="E13" s="27"/>
      <c r="F13" s="54" t="s">
        <v>43</v>
      </c>
      <c r="G13" s="28">
        <f t="shared" si="1"/>
        <v>0.15789473684210525</v>
      </c>
      <c r="H13" s="28"/>
      <c r="I13" s="28">
        <f t="shared" si="2"/>
        <v>0.84210526315789469</v>
      </c>
    </row>
    <row r="14" spans="1:17" ht="15.75" thickBot="1" x14ac:dyDescent="0.3">
      <c r="A14" s="29" t="s">
        <v>4</v>
      </c>
      <c r="B14" s="30">
        <f>B13+B12+B11+B10+B9+B8+B7+B6</f>
        <v>121</v>
      </c>
      <c r="C14" s="30">
        <f>C13+C12+C11+C10+C9+C8+C7+C6</f>
        <v>398</v>
      </c>
      <c r="D14" s="30">
        <f t="shared" si="0"/>
        <v>519</v>
      </c>
      <c r="E14" s="31"/>
    </row>
    <row r="15" spans="1:17" x14ac:dyDescent="0.25">
      <c r="A15" s="32" t="s">
        <v>27</v>
      </c>
      <c r="B15" s="2"/>
      <c r="C15" s="2"/>
      <c r="D15" s="2"/>
      <c r="E15" s="2"/>
    </row>
    <row r="16" spans="1:17" x14ac:dyDescent="0.25">
      <c r="A16" s="33" t="s">
        <v>34</v>
      </c>
      <c r="F16" s="97" t="s">
        <v>59</v>
      </c>
      <c r="G16" s="97"/>
      <c r="H16" s="97"/>
      <c r="I16" s="97"/>
      <c r="J16" s="97"/>
      <c r="K16" s="97"/>
      <c r="L16" s="97"/>
      <c r="M16" s="97"/>
      <c r="N16" s="97"/>
      <c r="O16" s="97"/>
      <c r="P16" s="97"/>
    </row>
    <row r="17" spans="1:15" x14ac:dyDescent="0.25">
      <c r="B17" s="39"/>
      <c r="C17" s="39"/>
    </row>
    <row r="19" spans="1:15" x14ac:dyDescent="0.25">
      <c r="A19" s="98" t="s">
        <v>44</v>
      </c>
      <c r="B19" s="95"/>
      <c r="C19" s="95"/>
      <c r="D19" s="95"/>
      <c r="E19" s="95"/>
      <c r="F19" s="95"/>
      <c r="G19" s="95"/>
      <c r="H19" s="17"/>
    </row>
    <row r="20" spans="1:15" x14ac:dyDescent="0.25">
      <c r="A20" s="95"/>
      <c r="B20" s="95"/>
      <c r="C20" s="95"/>
      <c r="D20" s="95"/>
      <c r="E20" s="95"/>
      <c r="F20" s="95"/>
      <c r="G20" s="99"/>
      <c r="H20" s="17"/>
    </row>
    <row r="21" spans="1:15" ht="29.25" x14ac:dyDescent="0.25">
      <c r="A21" s="19" t="s">
        <v>62</v>
      </c>
      <c r="B21" s="19" t="s">
        <v>30</v>
      </c>
      <c r="C21" s="19" t="s">
        <v>31</v>
      </c>
      <c r="D21" s="19" t="s">
        <v>32</v>
      </c>
      <c r="E21" s="19"/>
      <c r="F21" s="19" t="s">
        <v>33</v>
      </c>
      <c r="G21" s="19" t="s">
        <v>4</v>
      </c>
      <c r="H21" s="21"/>
      <c r="I21" s="34" t="s">
        <v>61</v>
      </c>
      <c r="J21" s="35" t="s">
        <v>45</v>
      </c>
      <c r="K21" s="35" t="s">
        <v>31</v>
      </c>
      <c r="L21" s="36" t="s">
        <v>46</v>
      </c>
      <c r="M21" s="35" t="s">
        <v>33</v>
      </c>
    </row>
    <row r="22" spans="1:15" x14ac:dyDescent="0.25">
      <c r="A22" s="5" t="s">
        <v>54</v>
      </c>
      <c r="B22" s="37"/>
      <c r="C22" s="37">
        <v>15</v>
      </c>
      <c r="D22" s="37">
        <v>60</v>
      </c>
      <c r="E22" s="37"/>
      <c r="F22" s="37"/>
      <c r="G22" s="37">
        <f>F22+E22+D22+C22+B22</f>
        <v>75</v>
      </c>
      <c r="H22" s="56"/>
      <c r="I22" s="34" t="s">
        <v>54</v>
      </c>
      <c r="J22" s="38"/>
      <c r="K22" s="38">
        <f>C22/G22</f>
        <v>0.2</v>
      </c>
      <c r="L22" s="38">
        <f>D22/G22</f>
        <v>0.8</v>
      </c>
      <c r="M22" s="38"/>
    </row>
    <row r="23" spans="1:15" x14ac:dyDescent="0.25">
      <c r="A23" s="57" t="s">
        <v>40</v>
      </c>
      <c r="B23" s="37"/>
      <c r="C23" s="37">
        <v>20</v>
      </c>
      <c r="D23" s="37">
        <v>40</v>
      </c>
      <c r="E23" s="37"/>
      <c r="F23" s="37"/>
      <c r="G23" s="37">
        <f t="shared" ref="G23:G29" si="3">F23+E23+D23+C23+B23</f>
        <v>60</v>
      </c>
      <c r="H23" s="56"/>
      <c r="I23" s="34" t="s">
        <v>40</v>
      </c>
      <c r="J23" s="38"/>
      <c r="K23" s="38">
        <f t="shared" ref="K23:K29" si="4">C23/G23</f>
        <v>0.33333333333333331</v>
      </c>
      <c r="L23" s="38">
        <f t="shared" ref="L23:L29" si="5">D23/G23</f>
        <v>0.66666666666666663</v>
      </c>
      <c r="M23" s="38"/>
    </row>
    <row r="24" spans="1:15" x14ac:dyDescent="0.25">
      <c r="A24" s="57" t="s">
        <v>55</v>
      </c>
      <c r="B24" s="37">
        <v>2</v>
      </c>
      <c r="C24" s="37">
        <v>2</v>
      </c>
      <c r="D24" s="37">
        <v>56</v>
      </c>
      <c r="E24" s="37"/>
      <c r="F24" s="37"/>
      <c r="G24" s="37">
        <f t="shared" si="3"/>
        <v>60</v>
      </c>
      <c r="H24" s="56"/>
      <c r="I24" s="34" t="s">
        <v>55</v>
      </c>
      <c r="J24" s="38">
        <f>B24/G24</f>
        <v>3.3333333333333333E-2</v>
      </c>
      <c r="K24" s="38">
        <f t="shared" si="4"/>
        <v>3.3333333333333333E-2</v>
      </c>
      <c r="L24" s="38">
        <f t="shared" si="5"/>
        <v>0.93333333333333335</v>
      </c>
      <c r="M24" s="38"/>
      <c r="N24" s="39"/>
    </row>
    <row r="25" spans="1:15" x14ac:dyDescent="0.25">
      <c r="A25" s="57" t="s">
        <v>56</v>
      </c>
      <c r="B25" s="37"/>
      <c r="C25" s="37">
        <v>1</v>
      </c>
      <c r="D25" s="37">
        <v>56</v>
      </c>
      <c r="E25" s="37"/>
      <c r="F25" s="37">
        <v>2</v>
      </c>
      <c r="G25" s="37">
        <f t="shared" si="3"/>
        <v>59</v>
      </c>
      <c r="H25" s="56"/>
      <c r="I25" s="34" t="s">
        <v>56</v>
      </c>
      <c r="J25" s="38"/>
      <c r="K25" s="38">
        <f t="shared" si="4"/>
        <v>1.6949152542372881E-2</v>
      </c>
      <c r="L25" s="38">
        <f t="shared" si="5"/>
        <v>0.94915254237288138</v>
      </c>
      <c r="M25" s="38">
        <f>F25/G25</f>
        <v>3.3898305084745763E-2</v>
      </c>
      <c r="N25" s="39"/>
    </row>
    <row r="26" spans="1:15" x14ac:dyDescent="0.25">
      <c r="A26" s="57" t="s">
        <v>41</v>
      </c>
      <c r="B26" s="37"/>
      <c r="C26" s="37">
        <v>15</v>
      </c>
      <c r="D26" s="37">
        <v>42</v>
      </c>
      <c r="E26" s="37"/>
      <c r="F26" s="37"/>
      <c r="G26" s="37">
        <f t="shared" si="3"/>
        <v>57</v>
      </c>
      <c r="H26" s="56"/>
      <c r="I26" s="34" t="s">
        <v>41</v>
      </c>
      <c r="J26" s="38"/>
      <c r="K26" s="38">
        <f t="shared" si="4"/>
        <v>0.26315789473684209</v>
      </c>
      <c r="L26" s="38">
        <f t="shared" si="5"/>
        <v>0.73684210526315785</v>
      </c>
      <c r="M26" s="38"/>
    </row>
    <row r="27" spans="1:15" x14ac:dyDescent="0.25">
      <c r="A27" s="57" t="s">
        <v>57</v>
      </c>
      <c r="B27" s="37"/>
      <c r="C27" s="37">
        <v>22</v>
      </c>
      <c r="D27" s="37">
        <v>50</v>
      </c>
      <c r="E27" s="37"/>
      <c r="F27" s="37"/>
      <c r="G27" s="37">
        <f t="shared" si="3"/>
        <v>72</v>
      </c>
      <c r="H27" s="56"/>
      <c r="I27" s="34" t="s">
        <v>57</v>
      </c>
      <c r="J27" s="38"/>
      <c r="K27" s="38">
        <f t="shared" si="4"/>
        <v>0.30555555555555558</v>
      </c>
      <c r="L27" s="38">
        <f t="shared" si="5"/>
        <v>0.69444444444444442</v>
      </c>
      <c r="M27" s="38"/>
    </row>
    <row r="28" spans="1:15" x14ac:dyDescent="0.25">
      <c r="A28" s="5" t="s">
        <v>58</v>
      </c>
      <c r="B28" s="37"/>
      <c r="C28" s="37">
        <v>17</v>
      </c>
      <c r="D28" s="37">
        <v>43</v>
      </c>
      <c r="E28" s="37"/>
      <c r="F28" s="37"/>
      <c r="G28" s="37">
        <f t="shared" si="3"/>
        <v>60</v>
      </c>
      <c r="H28" s="56"/>
      <c r="I28" s="34" t="s">
        <v>58</v>
      </c>
      <c r="J28" s="38"/>
      <c r="K28" s="38">
        <f t="shared" si="4"/>
        <v>0.28333333333333333</v>
      </c>
      <c r="L28" s="38">
        <f t="shared" si="5"/>
        <v>0.71666666666666667</v>
      </c>
      <c r="M28" s="38"/>
      <c r="O28" s="39"/>
    </row>
    <row r="29" spans="1:15" x14ac:dyDescent="0.25">
      <c r="A29" s="57" t="s">
        <v>43</v>
      </c>
      <c r="B29" s="37"/>
      <c r="C29" s="37">
        <v>10</v>
      </c>
      <c r="D29" s="37">
        <v>66</v>
      </c>
      <c r="E29" s="37"/>
      <c r="F29" s="37"/>
      <c r="G29" s="37">
        <f t="shared" si="3"/>
        <v>76</v>
      </c>
      <c r="H29" s="56"/>
      <c r="I29" s="34" t="s">
        <v>43</v>
      </c>
      <c r="J29" s="38"/>
      <c r="K29" s="38">
        <f t="shared" si="4"/>
        <v>0.13157894736842105</v>
      </c>
      <c r="L29" s="38">
        <f t="shared" si="5"/>
        <v>0.86842105263157898</v>
      </c>
      <c r="M29" s="38"/>
      <c r="O29" s="39"/>
    </row>
    <row r="30" spans="1:15" x14ac:dyDescent="0.25">
      <c r="A30" s="40" t="s">
        <v>47</v>
      </c>
      <c r="B30" s="41">
        <v>2</v>
      </c>
      <c r="C30" s="41">
        <f>C29+C28+C27+C26+C25+C24+C23+C22</f>
        <v>102</v>
      </c>
      <c r="D30" s="41">
        <f>D29+D28+D27+D26+D25+D24+D23+D22</f>
        <v>413</v>
      </c>
      <c r="E30" s="41"/>
      <c r="F30" s="41">
        <v>2</v>
      </c>
      <c r="G30" s="51">
        <f>G29+G28+G27+G26+G25+G24+G23+G22</f>
        <v>519</v>
      </c>
      <c r="H30" s="42"/>
      <c r="I30" s="34"/>
      <c r="J30" s="38"/>
      <c r="K30" s="38"/>
      <c r="L30" s="38"/>
      <c r="M30" s="38"/>
    </row>
    <row r="31" spans="1:15" x14ac:dyDescent="0.25">
      <c r="A31" s="43" t="s">
        <v>27</v>
      </c>
    </row>
    <row r="32" spans="1:15" ht="15.75" thickBot="1" x14ac:dyDescent="0.3">
      <c r="A32" s="16" t="s">
        <v>34</v>
      </c>
      <c r="I32" s="44" t="s">
        <v>60</v>
      </c>
    </row>
    <row r="33" spans="1:18" ht="38.25" customHeight="1" thickBot="1" x14ac:dyDescent="0.3">
      <c r="A33" s="62"/>
      <c r="I33" s="100" t="s">
        <v>63</v>
      </c>
      <c r="J33" s="101"/>
      <c r="K33" s="101"/>
      <c r="L33" s="101"/>
      <c r="M33" s="101"/>
      <c r="N33" s="101"/>
      <c r="O33" s="101"/>
      <c r="P33" s="102"/>
      <c r="Q33" s="45"/>
      <c r="R33" s="45"/>
    </row>
    <row r="35" spans="1:18" x14ac:dyDescent="0.25">
      <c r="D35" s="39"/>
    </row>
  </sheetData>
  <mergeCells count="5">
    <mergeCell ref="A3:D4"/>
    <mergeCell ref="F16:P16"/>
    <mergeCell ref="A19:G20"/>
    <mergeCell ref="I33:P33"/>
    <mergeCell ref="A1:O1"/>
  </mergeCells>
  <printOptions horizontalCentered="1"/>
  <pageMargins left="0.70866141732283472" right="0.70866141732283472" top="0.39370078740157483" bottom="0.39370078740157483" header="0.31496062992125984" footer="0.31496062992125984"/>
  <pageSetup paperSize="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9"/>
  <sheetViews>
    <sheetView tabSelected="1" workbookViewId="0">
      <selection activeCell="E14" sqref="E14"/>
    </sheetView>
  </sheetViews>
  <sheetFormatPr baseColWidth="10" defaultRowHeight="15" x14ac:dyDescent="0.25"/>
  <cols>
    <col min="1" max="16384" width="11.42578125" style="16"/>
  </cols>
  <sheetData>
    <row r="3" spans="1:11" x14ac:dyDescent="0.25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6" spans="1:11" ht="15" customHeight="1" x14ac:dyDescent="0.25">
      <c r="A6" s="98" t="s">
        <v>65</v>
      </c>
      <c r="B6" s="98"/>
      <c r="C6" s="98"/>
      <c r="D6" s="98"/>
    </row>
    <row r="7" spans="1:11" x14ac:dyDescent="0.25">
      <c r="A7" s="98"/>
      <c r="B7" s="98"/>
      <c r="C7" s="98"/>
      <c r="D7" s="98"/>
    </row>
    <row r="8" spans="1:11" ht="28.5" x14ac:dyDescent="0.25">
      <c r="A8" s="19" t="s">
        <v>48</v>
      </c>
      <c r="B8" s="19" t="s">
        <v>2</v>
      </c>
      <c r="C8" s="19" t="s">
        <v>3</v>
      </c>
      <c r="D8" s="19" t="s">
        <v>4</v>
      </c>
    </row>
    <row r="9" spans="1:11" x14ac:dyDescent="0.25">
      <c r="A9" s="46" t="s">
        <v>49</v>
      </c>
      <c r="B9" s="47">
        <v>9</v>
      </c>
      <c r="C9" s="47">
        <v>40</v>
      </c>
      <c r="D9" s="47">
        <f>B9+C9</f>
        <v>49</v>
      </c>
    </row>
    <row r="10" spans="1:11" x14ac:dyDescent="0.25">
      <c r="A10" s="43" t="s">
        <v>27</v>
      </c>
    </row>
    <row r="11" spans="1:11" x14ac:dyDescent="0.25">
      <c r="A11" s="16" t="s">
        <v>50</v>
      </c>
    </row>
    <row r="15" spans="1:11" ht="32.25" customHeight="1" x14ac:dyDescent="0.25">
      <c r="F15" s="112" t="s">
        <v>64</v>
      </c>
      <c r="G15" s="112"/>
      <c r="H15" s="112"/>
      <c r="I15" s="112"/>
      <c r="J15" s="112"/>
      <c r="K15" s="112"/>
    </row>
    <row r="18" spans="1:12" x14ac:dyDescent="0.25">
      <c r="A18" s="98" t="s">
        <v>51</v>
      </c>
      <c r="B18" s="98"/>
      <c r="C18" s="98"/>
      <c r="D18" s="48"/>
      <c r="E18" s="48"/>
      <c r="F18" s="48"/>
    </row>
    <row r="19" spans="1:12" x14ac:dyDescent="0.25">
      <c r="A19" s="98"/>
      <c r="B19" s="98"/>
      <c r="C19" s="98"/>
      <c r="D19" s="48"/>
      <c r="E19" s="48"/>
      <c r="F19" s="48"/>
    </row>
    <row r="20" spans="1:12" x14ac:dyDescent="0.25">
      <c r="A20" s="19" t="s">
        <v>30</v>
      </c>
      <c r="B20" s="105">
        <v>0</v>
      </c>
      <c r="C20" s="105"/>
    </row>
    <row r="21" spans="1:12" x14ac:dyDescent="0.25">
      <c r="A21" s="19" t="s">
        <v>31</v>
      </c>
      <c r="B21" s="105">
        <v>7</v>
      </c>
      <c r="C21" s="105">
        <v>7</v>
      </c>
    </row>
    <row r="22" spans="1:12" ht="28.5" x14ac:dyDescent="0.25">
      <c r="A22" s="19" t="s">
        <v>32</v>
      </c>
      <c r="B22" s="105">
        <v>41</v>
      </c>
      <c r="C22" s="105"/>
    </row>
    <row r="23" spans="1:12" x14ac:dyDescent="0.25">
      <c r="A23" s="19" t="s">
        <v>33</v>
      </c>
      <c r="B23" s="105">
        <v>1</v>
      </c>
      <c r="C23" s="105">
        <v>1</v>
      </c>
    </row>
    <row r="24" spans="1:12" x14ac:dyDescent="0.25">
      <c r="A24" s="49" t="s">
        <v>4</v>
      </c>
      <c r="B24" s="106">
        <f>B20+B21+B22+B23</f>
        <v>49</v>
      </c>
      <c r="C24" s="106"/>
    </row>
    <row r="25" spans="1:12" x14ac:dyDescent="0.25">
      <c r="A25" s="33" t="s">
        <v>27</v>
      </c>
    </row>
    <row r="26" spans="1:12" x14ac:dyDescent="0.25">
      <c r="A26" s="16" t="s">
        <v>34</v>
      </c>
    </row>
    <row r="27" spans="1:12" s="50" customFormat="1" x14ac:dyDescent="0.25">
      <c r="C27" s="61"/>
      <c r="D27" s="67"/>
      <c r="E27" s="107" t="s">
        <v>52</v>
      </c>
      <c r="F27" s="107"/>
      <c r="G27" s="107"/>
      <c r="H27" s="107"/>
      <c r="I27" s="107"/>
      <c r="J27" s="107"/>
      <c r="K27" s="107"/>
      <c r="L27" s="107"/>
    </row>
    <row r="28" spans="1:12" ht="15.75" thickBot="1" x14ac:dyDescent="0.3"/>
    <row r="29" spans="1:12" ht="50.25" customHeight="1" thickBot="1" x14ac:dyDescent="0.3">
      <c r="E29" s="108" t="s">
        <v>53</v>
      </c>
      <c r="F29" s="109"/>
      <c r="G29" s="109"/>
      <c r="H29" s="109"/>
      <c r="I29" s="109"/>
      <c r="J29" s="109"/>
      <c r="K29" s="109"/>
      <c r="L29" s="110"/>
    </row>
  </sheetData>
  <mergeCells count="11">
    <mergeCell ref="B23:C23"/>
    <mergeCell ref="B24:C24"/>
    <mergeCell ref="E27:L27"/>
    <mergeCell ref="E29:L29"/>
    <mergeCell ref="A3:K4"/>
    <mergeCell ref="A6:D7"/>
    <mergeCell ref="A18:C19"/>
    <mergeCell ref="B20:C20"/>
    <mergeCell ref="B21:C21"/>
    <mergeCell ref="B22:C22"/>
    <mergeCell ref="F15:K15"/>
  </mergeCells>
  <printOptions horizontalCentered="1"/>
  <pageMargins left="0.43307086614173229" right="0.70866141732283472" top="0.74803149606299213" bottom="0.74803149606299213" header="0.31496062992125984" footer="0.31496062992125984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CODEDE</vt:lpstr>
      <vt:lpstr>COREDUR</vt:lpstr>
      <vt:lpstr>CONADUR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2021-11-22T13:40:47Z</dcterms:modified>
</cp:coreProperties>
</file>